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Tuotekortti" sheetId="1" r:id="rId1"/>
    <sheet name="Hinnoittelu" sheetId="2" r:id="rId2"/>
  </sheets>
  <definedNames>
    <definedName name="Text1" localSheetId="0">'Tuotekortti'!$B$1</definedName>
    <definedName name="Text10" localSheetId="0">'Tuotekortti'!$B$27</definedName>
    <definedName name="Text11" localSheetId="0">'Tuotekortti'!$B$30</definedName>
    <definedName name="Text13" localSheetId="0">'Tuotekortti'!$B$33</definedName>
    <definedName name="Text14" localSheetId="0">'Tuotekortti'!$B$34</definedName>
    <definedName name="Text15" localSheetId="0">'Tuotekortti'!$B$35</definedName>
    <definedName name="Text17" localSheetId="0">'Tuotekortti'!#REF!</definedName>
    <definedName name="Text18" localSheetId="0">'Tuotekortti'!$B$41</definedName>
    <definedName name="Text19" localSheetId="0">'Tuotekortti'!$B$42</definedName>
    <definedName name="Text2" localSheetId="0">'Tuotekortti'!$B$3</definedName>
    <definedName name="Text23" localSheetId="0">'Tuotekortti'!$B$22</definedName>
    <definedName name="Text25" localSheetId="0">'Tuotekortti'!$D$22</definedName>
    <definedName name="Text26" localSheetId="0">'Tuotekortti'!$B$24</definedName>
    <definedName name="Text27" localSheetId="0">'Tuotekortti'!$B$29</definedName>
    <definedName name="Text28" localSheetId="0">'Tuotekortti'!$B$32</definedName>
    <definedName name="Text29" localSheetId="0">'Tuotekortti'!$B$38</definedName>
    <definedName name="Text31" localSheetId="0">'Tuotekortti'!$B$39</definedName>
    <definedName name="Text32" localSheetId="0">'Tuotekortti'!$A$39</definedName>
    <definedName name="Text33" localSheetId="0">'Tuotekortti'!$B$43</definedName>
    <definedName name="Text34" localSheetId="0">'Tuotekortti'!$B$45</definedName>
    <definedName name="Text36" localSheetId="0">'Tuotekortti'!#REF!</definedName>
    <definedName name="Text37" localSheetId="0">'Tuotekortti'!#REF!</definedName>
    <definedName name="Text38" localSheetId="0">'Tuotekortti'!#REF!</definedName>
    <definedName name="Text4" localSheetId="0">'Tuotekortti'!$B$5</definedName>
    <definedName name="Text41" localSheetId="0">'Tuotekortti'!$B$28</definedName>
    <definedName name="Text42" localSheetId="0">'Tuotekortti'!$C$22</definedName>
    <definedName name="Text43" localSheetId="0">'Tuotekortti'!$B$44</definedName>
    <definedName name="Text44" localSheetId="0">'Tuotekortti'!$B$31</definedName>
    <definedName name="Text5" localSheetId="0">'Tuotekortti'!$B$6</definedName>
    <definedName name="Text6" localSheetId="0">'Tuotekortti'!$B$7</definedName>
    <definedName name="Text7" localSheetId="0">'Tuotekortti'!$B$8</definedName>
    <definedName name="Text8" localSheetId="0">'Tuotekortti'!#REF!</definedName>
  </definedNames>
  <calcPr fullCalcOnLoad="1"/>
</workbook>
</file>

<file path=xl/sharedStrings.xml><?xml version="1.0" encoding="utf-8"?>
<sst xmlns="http://schemas.openxmlformats.org/spreadsheetml/2006/main" count="134" uniqueCount="89">
  <si>
    <t>Tuotteen/ohjelman nimi</t>
  </si>
  <si>
    <t>Vastuullinen järjestäjä/varaukset</t>
  </si>
  <si>
    <t>sähköpostiosoite</t>
  </si>
  <si>
    <t>Osoite</t>
  </si>
  <si>
    <t>Puhelin</t>
  </si>
  <si>
    <t>Matkapuhelin</t>
  </si>
  <si>
    <t>www –sivut</t>
  </si>
  <si>
    <t>Tapahtumapaikka/Ajo-ohje</t>
  </si>
  <si>
    <t>(osoite verkossa)</t>
  </si>
  <si>
    <t>Ohjelman kestoaika</t>
  </si>
  <si>
    <t>Sääehdot</t>
  </si>
  <si>
    <t>Kohderyhmä</t>
  </si>
  <si>
    <t>Palvelukielet</t>
  </si>
  <si>
    <t>Anniskeluoikeudet</t>
  </si>
  <si>
    <t>Mahdolliset vapaapaikat</t>
  </si>
  <si>
    <t>Hinta sisältää</t>
  </si>
  <si>
    <t>Lisähintaan saatavia palveluja</t>
  </si>
  <si>
    <t>Asiakkaalla toivottava varustus</t>
  </si>
  <si>
    <t>Peruutusehdot</t>
  </si>
  <si>
    <t>     </t>
  </si>
  <si>
    <t>Klo</t>
  </si>
  <si>
    <t>Sisältö</t>
  </si>
  <si>
    <t>Palvelun tuottaja</t>
  </si>
  <si>
    <t>Ohjelman toteutusajankohta(pvm/kk)</t>
  </si>
  <si>
    <t>Hintatiedot</t>
  </si>
  <si>
    <t>Hintaporrastus ryhmille:      </t>
  </si>
  <si>
    <t xml:space="preserve">Ilmoittautumiset </t>
  </si>
  <si>
    <t>Muut toteuttamiseen osallistuvat tuottajat</t>
  </si>
  <si>
    <t>Soveltuuko liikunta- tai muu rajoitteisille</t>
  </si>
  <si>
    <t>Ryhmäkoko  (maksimi /minimi)</t>
  </si>
  <si>
    <t>Bussi</t>
  </si>
  <si>
    <t>Juna</t>
  </si>
  <si>
    <t>Lentokenttä</t>
  </si>
  <si>
    <t>Etäisyydet julkisesta liikenteestä (km)</t>
  </si>
  <si>
    <t>Yksittäiset asiakkaat</t>
  </si>
  <si>
    <t>e/hlö</t>
  </si>
  <si>
    <t>Ryhmähinta</t>
  </si>
  <si>
    <t xml:space="preserve">Veroton </t>
  </si>
  <si>
    <t>Verollinen</t>
  </si>
  <si>
    <t>e</t>
  </si>
  <si>
    <t>Tuotelaskelma</t>
  </si>
  <si>
    <t>Tuote-</t>
  </si>
  <si>
    <t>Myynti-</t>
  </si>
  <si>
    <t>Alv</t>
  </si>
  <si>
    <t>Veroton</t>
  </si>
  <si>
    <t>Muuttuvat</t>
  </si>
  <si>
    <t>Kpl-</t>
  </si>
  <si>
    <t>Myynti</t>
  </si>
  <si>
    <t>ryhmä</t>
  </si>
  <si>
    <t>hinta</t>
  </si>
  <si>
    <t>%</t>
  </si>
  <si>
    <t>kulut</t>
  </si>
  <si>
    <t>kate</t>
  </si>
  <si>
    <t>kate%</t>
  </si>
  <si>
    <t>määrä</t>
  </si>
  <si>
    <t>veroll.</t>
  </si>
  <si>
    <t>Majoitus</t>
  </si>
  <si>
    <t>Yht/ ka</t>
  </si>
  <si>
    <t>Kannattavuuslaskelma</t>
  </si>
  <si>
    <t>€</t>
  </si>
  <si>
    <t>Myyntituotot</t>
  </si>
  <si>
    <t>Työkustannukset:</t>
  </si>
  <si>
    <t xml:space="preserve">  -Alv</t>
  </si>
  <si>
    <t>Liikevaihto</t>
  </si>
  <si>
    <t>Tuntipalkka</t>
  </si>
  <si>
    <t>€/h</t>
  </si>
  <si>
    <t xml:space="preserve">  - Muuttuvat kulut</t>
  </si>
  <si>
    <t>sis.sotu</t>
  </si>
  <si>
    <t>Myyntikate</t>
  </si>
  <si>
    <t xml:space="preserve"> - Henkilöstökulut</t>
  </si>
  <si>
    <t>Tunnit</t>
  </si>
  <si>
    <t>Palkkakate</t>
  </si>
  <si>
    <t>h</t>
  </si>
  <si>
    <t xml:space="preserve"> -Kiinteät kulut yhteensä</t>
  </si>
  <si>
    <t>Vuokra</t>
  </si>
  <si>
    <t>Energia</t>
  </si>
  <si>
    <t>Markkinointi</t>
  </si>
  <si>
    <t>Hallinto</t>
  </si>
  <si>
    <t>Sekalaiset</t>
  </si>
  <si>
    <t xml:space="preserve">Poistot </t>
  </si>
  <si>
    <t>Käyttökate</t>
  </si>
  <si>
    <t>versio11: Ohjeita tekstisoluissa</t>
  </si>
  <si>
    <t>Sisältää tuotekortin välilehdessä</t>
  </si>
  <si>
    <r>
      <t xml:space="preserve">Tuotteen / ohjelman kuvaus </t>
    </r>
    <r>
      <rPr>
        <b/>
        <sz val="9"/>
        <color indexed="10"/>
        <rFont val="Arial Narrow"/>
        <family val="2"/>
      </rPr>
      <t>(siirtyy hinnoit.)</t>
    </r>
  </si>
  <si>
    <t>Peikko-Petterin kierros</t>
  </si>
  <si>
    <t>Ruokailu</t>
  </si>
  <si>
    <t>Lähtökahvit</t>
  </si>
  <si>
    <t>Tervetuliaisjuoma</t>
  </si>
  <si>
    <t>Yhteensä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</si>
</sst>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:mm;@"/>
    <numFmt numFmtId="169" formatCode="0%"/>
    <numFmt numFmtId="170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sz val="10"/>
      <name val="MS Sans Serif"/>
      <family val="2"/>
    </font>
    <font>
      <sz val="7"/>
      <name val="Arial Narrow"/>
      <family val="2"/>
    </font>
    <font>
      <sz val="8"/>
      <color indexed="9"/>
      <name val="Times New Roman"/>
      <family val="1"/>
    </font>
    <font>
      <b/>
      <sz val="9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8"/>
      <name val="Arial Narrow"/>
      <family val="2"/>
    </font>
    <font>
      <sz val="11"/>
      <color indexed="18"/>
      <name val="Arial Narrow"/>
      <family val="2"/>
    </font>
    <font>
      <sz val="8"/>
      <color indexed="18"/>
      <name val="Arial Narrow"/>
      <family val="2"/>
    </font>
    <font>
      <b/>
      <sz val="16"/>
      <color indexed="18"/>
      <name val="Calibri"/>
      <family val="2"/>
    </font>
    <font>
      <b/>
      <sz val="10"/>
      <color indexed="18"/>
      <name val="Calibri"/>
      <family val="2"/>
    </font>
    <font>
      <sz val="8"/>
      <color indexed="18"/>
      <name val="Times New Roman"/>
      <family val="1"/>
    </font>
    <font>
      <b/>
      <sz val="14"/>
      <name val="Calibri"/>
      <family val="2"/>
    </font>
    <font>
      <sz val="10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8"/>
      <name val="Arial Narrow"/>
      <family val="2"/>
    </font>
    <font>
      <b/>
      <sz val="9"/>
      <color indexed="18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3" tint="-0.24997000396251678"/>
      <name val="Arial Narrow"/>
      <family val="2"/>
    </font>
    <font>
      <sz val="11"/>
      <color theme="3" tint="-0.24997000396251678"/>
      <name val="Arial Narrow"/>
      <family val="2"/>
    </font>
    <font>
      <sz val="8"/>
      <color theme="3" tint="-0.24997000396251678"/>
      <name val="Arial Narrow"/>
      <family val="2"/>
    </font>
    <font>
      <b/>
      <sz val="16"/>
      <color theme="3" tint="-0.24997000396251678"/>
      <name val="Calibri"/>
      <family val="2"/>
    </font>
    <font>
      <b/>
      <sz val="10"/>
      <color theme="3" tint="-0.24997000396251678"/>
      <name val="Calibri"/>
      <family val="2"/>
    </font>
    <font>
      <sz val="8"/>
      <color theme="3" tint="-0.24997000396251678"/>
      <name val="Times New Roman"/>
      <family val="1"/>
    </font>
    <font>
      <sz val="10"/>
      <color theme="3" tint="-0.24997000396251678"/>
      <name val="Calibri"/>
      <family val="2"/>
    </font>
    <font>
      <b/>
      <sz val="9"/>
      <color theme="3" tint="-0.24997000396251678"/>
      <name val="Arial Narrow"/>
      <family val="2"/>
    </font>
    <font>
      <sz val="10"/>
      <color rgb="FF0000FF"/>
      <name val="Arial Narrow"/>
      <family val="2"/>
    </font>
    <font>
      <sz val="11"/>
      <color rgb="FF0000FF"/>
      <name val="Arial Narrow"/>
      <family val="2"/>
    </font>
    <font>
      <sz val="10"/>
      <color rgb="FF0000FF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theme="5" tint="0.5999900102615356"/>
        <bgColor indexed="64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theme="3"/>
      </right>
      <top style="thin"/>
      <bottom style="thin"/>
    </border>
    <border>
      <left style="thin"/>
      <right style="thin">
        <color theme="3"/>
      </right>
      <top style="thin"/>
      <bottom>
        <color indexed="63"/>
      </bottom>
    </border>
    <border>
      <left style="thin"/>
      <right style="thin">
        <color theme="3"/>
      </right>
      <top>
        <color indexed="63"/>
      </top>
      <bottom style="thin"/>
    </border>
    <border>
      <left style="thin">
        <color theme="3"/>
      </left>
      <right style="thin">
        <color theme="3"/>
      </right>
      <top style="thin"/>
      <bottom style="thin"/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/>
      <right style="thin">
        <color theme="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3"/>
      </right>
      <top>
        <color indexed="63"/>
      </top>
      <bottom style="thin">
        <color theme="0" tint="-0.24993999302387238"/>
      </bottom>
    </border>
    <border>
      <left style="thin"/>
      <right style="thin">
        <color theme="3"/>
      </right>
      <top style="thin">
        <color theme="0" tint="-0.24993999302387238"/>
      </top>
      <bottom>
        <color indexed="63"/>
      </bottom>
    </border>
    <border>
      <left style="thin">
        <color theme="3"/>
      </left>
      <right style="thin"/>
      <top style="thin"/>
      <bottom style="thin"/>
    </border>
    <border>
      <left style="thin">
        <color theme="3"/>
      </left>
      <right style="thin">
        <color theme="3"/>
      </right>
      <top style="thin"/>
      <bottom style="thin">
        <color theme="0" tint="-0.3499799966812134"/>
      </bottom>
    </border>
    <border>
      <left style="thin">
        <color theme="3"/>
      </left>
      <right style="thin">
        <color theme="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3"/>
      </left>
      <right style="thin">
        <color theme="3"/>
      </right>
      <top style="thin">
        <color theme="0" tint="-0.3499799966812134"/>
      </top>
      <bottom style="thin"/>
    </border>
    <border>
      <left>
        <color indexed="63"/>
      </left>
      <right style="thin">
        <color theme="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3"/>
      </right>
      <top style="thin"/>
      <bottom>
        <color indexed="63"/>
      </bottom>
    </border>
    <border>
      <left style="thin"/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3"/>
      </left>
      <right>
        <color indexed="63"/>
      </right>
      <top style="thin"/>
      <bottom style="thin"/>
    </border>
    <border>
      <left style="thin">
        <color theme="3"/>
      </left>
      <right>
        <color indexed="63"/>
      </right>
      <top style="thin"/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3"/>
      </left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3"/>
      </left>
      <right>
        <color indexed="63"/>
      </right>
      <top style="thin">
        <color theme="0" tint="-0.24993999302387238"/>
      </top>
      <bottom style="thin">
        <color theme="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3" tint="-0.24993999302387238"/>
      </left>
      <right style="thin">
        <color theme="3" tint="-0.24993999302387238"/>
      </right>
      <top>
        <color indexed="63"/>
      </top>
      <bottom>
        <color indexed="63"/>
      </bottom>
    </border>
    <border>
      <left style="thin">
        <color theme="3" tint="-0.24993999302387238"/>
      </left>
      <right style="thin">
        <color theme="3" tint="-0.24993999302387238"/>
      </right>
      <top>
        <color indexed="63"/>
      </top>
      <bottom style="thin"/>
    </border>
    <border>
      <left style="thin">
        <color theme="3" tint="-0.24993999302387238"/>
      </left>
      <right style="thin">
        <color theme="3" tint="-0.24993999302387238"/>
      </right>
      <top>
        <color indexed="63"/>
      </top>
      <bottom style="thin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/>
      <right style="thin">
        <color theme="3"/>
      </right>
      <top style="thin"/>
      <bottom style="thin">
        <color theme="0" tint="-0.149959996342659"/>
      </bottom>
    </border>
    <border>
      <left style="thin">
        <color theme="3"/>
      </left>
      <right style="thin">
        <color theme="3"/>
      </right>
      <top style="thin"/>
      <bottom style="thin">
        <color theme="0" tint="-0.149959996342659"/>
      </bottom>
    </border>
    <border>
      <left style="thin"/>
      <right style="thin">
        <color theme="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3"/>
      </left>
      <right style="thin">
        <color theme="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3"/>
      </right>
      <top style="thin">
        <color theme="0" tint="-0.149959996342659"/>
      </top>
      <bottom style="thin"/>
    </border>
    <border>
      <left style="thin">
        <color theme="3"/>
      </left>
      <right style="thin">
        <color theme="3"/>
      </right>
      <top style="thin">
        <color theme="0" tint="-0.149959996342659"/>
      </top>
      <bottom style="thin"/>
    </border>
    <border>
      <left style="thin">
        <color theme="3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3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3"/>
      </left>
      <right>
        <color indexed="63"/>
      </right>
      <top style="thin">
        <color theme="0" tint="-0.149959996342659"/>
      </top>
      <bottom style="thin"/>
    </border>
    <border>
      <left>
        <color indexed="63"/>
      </left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>
        <color theme="3"/>
      </right>
      <top style="thin">
        <color theme="0" tint="-0.149959996342659"/>
      </top>
      <bottom style="thin"/>
    </border>
    <border>
      <left>
        <color indexed="63"/>
      </left>
      <right style="thin"/>
      <top style="thin">
        <color theme="0" tint="-0.149959996342659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0" tint="-0.24993999302387238"/>
      </top>
      <bottom style="thin">
        <color theme="3"/>
      </bottom>
    </border>
    <border>
      <left style="thin">
        <color theme="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>
        <color theme="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>
        <color theme="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>
        <color theme="3"/>
      </right>
      <top style="thin"/>
      <bottom style="thin">
        <color theme="0" tint="-0.3499799966812134"/>
      </bottom>
    </border>
    <border>
      <left style="thin">
        <color theme="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>
        <color theme="3"/>
      </right>
      <top style="thin">
        <color theme="0" tint="-0.3499799966812134"/>
      </top>
      <bottom style="thin"/>
    </border>
    <border>
      <left>
        <color indexed="63"/>
      </left>
      <right style="thin">
        <color theme="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3"/>
      </top>
      <bottom style="thin">
        <color theme="0" tint="-0.24993999302387238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50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2" applyNumberFormat="0" applyAlignment="0" applyProtection="0"/>
    <xf numFmtId="0" fontId="53" fillId="0" borderId="3" applyNumberFormat="0" applyFill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1" borderId="2" applyNumberFormat="0" applyAlignment="0" applyProtection="0"/>
    <xf numFmtId="0" fontId="62" fillId="32" borderId="8" applyNumberFormat="0" applyAlignment="0" applyProtection="0"/>
    <xf numFmtId="0" fontId="63" fillId="29" borderId="9" applyNumberFormat="0" applyAlignment="0" applyProtection="0"/>
    <xf numFmtId="44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6" fillId="0" borderId="10" xfId="0" applyFont="1" applyBorder="1" applyAlignment="1">
      <alignment vertical="top"/>
    </xf>
    <xf numFmtId="0" fontId="67" fillId="0" borderId="10" xfId="0" applyFont="1" applyBorder="1" applyAlignment="1">
      <alignment vertical="top"/>
    </xf>
    <xf numFmtId="0" fontId="67" fillId="0" borderId="11" xfId="0" applyFont="1" applyBorder="1" applyAlignment="1">
      <alignment vertical="top"/>
    </xf>
    <xf numFmtId="0" fontId="67" fillId="0" borderId="12" xfId="0" applyFont="1" applyBorder="1" applyAlignment="1">
      <alignment/>
    </xf>
    <xf numFmtId="0" fontId="67" fillId="0" borderId="13" xfId="0" applyFont="1" applyBorder="1" applyAlignment="1">
      <alignment vertical="top"/>
    </xf>
    <xf numFmtId="0" fontId="67" fillId="0" borderId="12" xfId="0" applyFont="1" applyBorder="1" applyAlignment="1">
      <alignment vertical="top"/>
    </xf>
    <xf numFmtId="0" fontId="67" fillId="0" borderId="14" xfId="0" applyFont="1" applyBorder="1" applyAlignment="1">
      <alignment vertical="top"/>
    </xf>
    <xf numFmtId="0" fontId="67" fillId="0" borderId="15" xfId="0" applyFont="1" applyBorder="1" applyAlignment="1">
      <alignment vertical="top"/>
    </xf>
    <xf numFmtId="0" fontId="67" fillId="0" borderId="16" xfId="0" applyFont="1" applyBorder="1" applyAlignment="1">
      <alignment vertical="top"/>
    </xf>
    <xf numFmtId="0" fontId="67" fillId="0" borderId="17" xfId="0" applyFont="1" applyBorder="1" applyAlignment="1">
      <alignment vertical="top"/>
    </xf>
    <xf numFmtId="0" fontId="65" fillId="0" borderId="18" xfId="0" applyFont="1" applyBorder="1" applyAlignment="1">
      <alignment/>
    </xf>
    <xf numFmtId="0" fontId="67" fillId="0" borderId="19" xfId="0" applyFont="1" applyBorder="1" applyAlignment="1">
      <alignment vertical="top"/>
    </xf>
    <xf numFmtId="0" fontId="67" fillId="0" borderId="20" xfId="0" applyFont="1" applyBorder="1" applyAlignment="1">
      <alignment vertical="top"/>
    </xf>
    <xf numFmtId="0" fontId="67" fillId="0" borderId="21" xfId="0" applyFont="1" applyBorder="1" applyAlignment="1">
      <alignment vertical="top"/>
    </xf>
    <xf numFmtId="0" fontId="65" fillId="0" borderId="22" xfId="0" applyFont="1" applyBorder="1" applyAlignment="1">
      <alignment/>
    </xf>
    <xf numFmtId="0" fontId="65" fillId="0" borderId="23" xfId="0" applyFont="1" applyBorder="1" applyAlignment="1">
      <alignment/>
    </xf>
    <xf numFmtId="0" fontId="65" fillId="0" borderId="24" xfId="0" applyFont="1" applyBorder="1" applyAlignment="1">
      <alignment/>
    </xf>
    <xf numFmtId="0" fontId="67" fillId="0" borderId="25" xfId="0" applyFont="1" applyBorder="1" applyAlignment="1">
      <alignment vertical="top"/>
    </xf>
    <xf numFmtId="0" fontId="65" fillId="0" borderId="26" xfId="0" applyFont="1" applyBorder="1" applyAlignment="1">
      <alignment/>
    </xf>
    <xf numFmtId="0" fontId="67" fillId="0" borderId="27" xfId="0" applyFont="1" applyBorder="1" applyAlignment="1">
      <alignment vertical="top"/>
    </xf>
    <xf numFmtId="0" fontId="65" fillId="0" borderId="28" xfId="0" applyFont="1" applyBorder="1" applyAlignment="1">
      <alignment/>
    </xf>
    <xf numFmtId="0" fontId="67" fillId="0" borderId="29" xfId="0" applyFont="1" applyBorder="1" applyAlignment="1">
      <alignment vertical="top"/>
    </xf>
    <xf numFmtId="0" fontId="67" fillId="0" borderId="29" xfId="0" applyFont="1" applyBorder="1" applyAlignment="1">
      <alignment/>
    </xf>
    <xf numFmtId="0" fontId="67" fillId="0" borderId="30" xfId="0" applyFont="1" applyBorder="1" applyAlignment="1">
      <alignment vertical="top"/>
    </xf>
    <xf numFmtId="0" fontId="67" fillId="0" borderId="30" xfId="0" applyFont="1" applyBorder="1" applyAlignment="1">
      <alignment/>
    </xf>
    <xf numFmtId="0" fontId="68" fillId="0" borderId="31" xfId="0" applyFont="1" applyBorder="1" applyAlignment="1">
      <alignment vertical="top"/>
    </xf>
    <xf numFmtId="0" fontId="68" fillId="0" borderId="0" xfId="0" applyFont="1" applyBorder="1" applyAlignment="1">
      <alignment/>
    </xf>
    <xf numFmtId="0" fontId="67" fillId="0" borderId="32" xfId="0" applyFont="1" applyBorder="1" applyAlignment="1">
      <alignment/>
    </xf>
    <xf numFmtId="0" fontId="65" fillId="0" borderId="33" xfId="0" applyFont="1" applyBorder="1" applyAlignment="1">
      <alignment/>
    </xf>
    <xf numFmtId="0" fontId="65" fillId="0" borderId="33" xfId="0" applyFont="1" applyBorder="1" applyAlignment="1">
      <alignment vertical="top"/>
    </xf>
    <xf numFmtId="0" fontId="67" fillId="0" borderId="0" xfId="0" applyFont="1" applyBorder="1" applyAlignment="1">
      <alignment/>
    </xf>
    <xf numFmtId="0" fontId="67" fillId="0" borderId="26" xfId="0" applyFont="1" applyBorder="1" applyAlignment="1">
      <alignment/>
    </xf>
    <xf numFmtId="0" fontId="67" fillId="0" borderId="34" xfId="0" applyFont="1" applyBorder="1" applyAlignment="1">
      <alignment vertical="top"/>
    </xf>
    <xf numFmtId="0" fontId="67" fillId="0" borderId="35" xfId="0" applyFont="1" applyBorder="1" applyAlignment="1">
      <alignment/>
    </xf>
    <xf numFmtId="0" fontId="67" fillId="0" borderId="36" xfId="0" applyFont="1" applyBorder="1" applyAlignment="1">
      <alignment vertical="top"/>
    </xf>
    <xf numFmtId="0" fontId="67" fillId="0" borderId="37" xfId="0" applyFont="1" applyBorder="1" applyAlignment="1">
      <alignment vertical="top"/>
    </xf>
    <xf numFmtId="0" fontId="69" fillId="0" borderId="0" xfId="46" applyFont="1" applyProtection="1">
      <alignment/>
      <protection locked="0"/>
    </xf>
    <xf numFmtId="0" fontId="2" fillId="0" borderId="0" xfId="46" applyProtection="1">
      <alignment/>
      <protection locked="0"/>
    </xf>
    <xf numFmtId="0" fontId="3" fillId="0" borderId="0" xfId="46" applyFont="1" applyProtection="1">
      <alignment/>
      <protection locked="0"/>
    </xf>
    <xf numFmtId="0" fontId="2" fillId="0" borderId="0" xfId="46">
      <alignment/>
      <protection/>
    </xf>
    <xf numFmtId="0" fontId="4" fillId="0" borderId="0" xfId="46" applyFont="1" applyProtection="1">
      <alignment/>
      <protection locked="0"/>
    </xf>
    <xf numFmtId="0" fontId="5" fillId="0" borderId="38" xfId="46" applyFont="1" applyBorder="1" applyAlignment="1" applyProtection="1">
      <alignment horizontal="right"/>
      <protection locked="0"/>
    </xf>
    <xf numFmtId="0" fontId="5" fillId="0" borderId="23" xfId="46" applyFont="1" applyBorder="1" applyAlignment="1" applyProtection="1">
      <alignment horizontal="center"/>
      <protection locked="0"/>
    </xf>
    <xf numFmtId="0" fontId="6" fillId="0" borderId="0" xfId="46" applyFont="1" applyProtection="1">
      <alignment/>
      <protection locked="0"/>
    </xf>
    <xf numFmtId="0" fontId="5" fillId="0" borderId="39" xfId="46" applyFont="1" applyBorder="1" applyProtection="1">
      <alignment/>
      <protection locked="0"/>
    </xf>
    <xf numFmtId="1" fontId="6" fillId="0" borderId="39" xfId="46" applyNumberFormat="1" applyFont="1" applyBorder="1" applyAlignment="1" applyProtection="1">
      <alignment horizontal="center"/>
      <protection locked="0"/>
    </xf>
    <xf numFmtId="2" fontId="5" fillId="0" borderId="39" xfId="46" applyNumberFormat="1" applyFont="1" applyBorder="1" applyAlignment="1" applyProtection="1">
      <alignment horizontal="center"/>
      <protection/>
    </xf>
    <xf numFmtId="170" fontId="9" fillId="0" borderId="39" xfId="46" applyNumberFormat="1" applyFont="1" applyBorder="1" applyAlignment="1" applyProtection="1">
      <alignment horizontal="center"/>
      <protection/>
    </xf>
    <xf numFmtId="3" fontId="10" fillId="33" borderId="39" xfId="46" applyNumberFormat="1" applyFont="1" applyFill="1" applyBorder="1" applyAlignment="1" applyProtection="1">
      <alignment horizontal="center"/>
      <protection locked="0"/>
    </xf>
    <xf numFmtId="0" fontId="5" fillId="0" borderId="40" xfId="46" applyFont="1" applyBorder="1" applyProtection="1">
      <alignment/>
      <protection locked="0"/>
    </xf>
    <xf numFmtId="1" fontId="6" fillId="0" borderId="40" xfId="46" applyNumberFormat="1" applyFont="1" applyBorder="1" applyAlignment="1" applyProtection="1">
      <alignment horizontal="center"/>
      <protection locked="0"/>
    </xf>
    <xf numFmtId="2" fontId="5" fillId="0" borderId="40" xfId="46" applyNumberFormat="1" applyFont="1" applyBorder="1" applyAlignment="1" applyProtection="1">
      <alignment horizontal="center"/>
      <protection/>
    </xf>
    <xf numFmtId="170" fontId="9" fillId="0" borderId="40" xfId="46" applyNumberFormat="1" applyFont="1" applyBorder="1" applyAlignment="1" applyProtection="1">
      <alignment horizontal="center"/>
      <protection/>
    </xf>
    <xf numFmtId="0" fontId="10" fillId="33" borderId="40" xfId="46" applyFont="1" applyFill="1" applyBorder="1" applyAlignment="1" applyProtection="1">
      <alignment horizontal="center"/>
      <protection locked="0"/>
    </xf>
    <xf numFmtId="0" fontId="5" fillId="0" borderId="41" xfId="46" applyFont="1" applyBorder="1" applyProtection="1">
      <alignment/>
      <protection/>
    </xf>
    <xf numFmtId="0" fontId="6" fillId="0" borderId="41" xfId="46" applyFont="1" applyBorder="1" applyAlignment="1" applyProtection="1">
      <alignment horizontal="center"/>
      <protection/>
    </xf>
    <xf numFmtId="2" fontId="5" fillId="0" borderId="41" xfId="46" applyNumberFormat="1" applyFont="1" applyBorder="1" applyAlignment="1" applyProtection="1">
      <alignment horizontal="center"/>
      <protection/>
    </xf>
    <xf numFmtId="0" fontId="5" fillId="0" borderId="41" xfId="46" applyFont="1" applyBorder="1" applyAlignment="1" applyProtection="1">
      <alignment horizontal="center"/>
      <protection/>
    </xf>
    <xf numFmtId="2" fontId="9" fillId="0" borderId="41" xfId="46" applyNumberFormat="1" applyFont="1" applyBorder="1" applyAlignment="1" applyProtection="1">
      <alignment horizontal="center"/>
      <protection/>
    </xf>
    <xf numFmtId="0" fontId="11" fillId="0" borderId="41" xfId="46" applyFont="1" applyBorder="1" applyAlignment="1" applyProtection="1">
      <alignment horizontal="center"/>
      <protection locked="0"/>
    </xf>
    <xf numFmtId="0" fontId="6" fillId="0" borderId="0" xfId="46" applyFont="1" applyBorder="1" applyProtection="1">
      <alignment/>
      <protection locked="0"/>
    </xf>
    <xf numFmtId="0" fontId="12" fillId="0" borderId="0" xfId="46" applyFont="1" applyBorder="1" applyAlignment="1" applyProtection="1">
      <alignment horizontal="center"/>
      <protection locked="0"/>
    </xf>
    <xf numFmtId="0" fontId="6" fillId="0" borderId="0" xfId="46" applyFont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 horizontal="center"/>
      <protection locked="0"/>
    </xf>
    <xf numFmtId="0" fontId="2" fillId="0" borderId="0" xfId="46" applyFill="1" applyBorder="1" applyProtection="1">
      <alignment/>
      <protection locked="0"/>
    </xf>
    <xf numFmtId="0" fontId="2" fillId="0" borderId="0" xfId="46" applyAlignment="1" applyProtection="1">
      <alignment horizontal="left"/>
      <protection locked="0"/>
    </xf>
    <xf numFmtId="0" fontId="6" fillId="0" borderId="0" xfId="46" applyFont="1" applyAlignment="1" applyProtection="1">
      <alignment horizontal="left"/>
      <protection locked="0"/>
    </xf>
    <xf numFmtId="0" fontId="7" fillId="0" borderId="0" xfId="46" applyFont="1" applyProtection="1">
      <alignment/>
      <protection locked="0"/>
    </xf>
    <xf numFmtId="0" fontId="7" fillId="0" borderId="0" xfId="46" applyFont="1" applyFill="1" applyBorder="1" applyAlignment="1" applyProtection="1">
      <alignment horizontal="right"/>
      <protection locked="0"/>
    </xf>
    <xf numFmtId="0" fontId="7" fillId="0" borderId="0" xfId="46" applyFont="1" applyFill="1" applyBorder="1" applyProtection="1">
      <alignment/>
      <protection locked="0"/>
    </xf>
    <xf numFmtId="0" fontId="6" fillId="0" borderId="0" xfId="46" applyFont="1" applyFill="1" applyBorder="1" applyProtection="1">
      <alignment/>
      <protection locked="0"/>
    </xf>
    <xf numFmtId="0" fontId="6" fillId="0" borderId="0" xfId="46" applyFont="1" applyBorder="1" applyAlignment="1" applyProtection="1">
      <alignment horizontal="right"/>
      <protection locked="0"/>
    </xf>
    <xf numFmtId="2" fontId="7" fillId="0" borderId="0" xfId="46" applyNumberFormat="1" applyFont="1" applyFill="1" applyBorder="1" applyProtection="1">
      <alignment/>
      <protection locked="0"/>
    </xf>
    <xf numFmtId="0" fontId="6" fillId="0" borderId="0" xfId="46" applyFont="1" applyAlignment="1" applyProtection="1">
      <alignment horizontal="right"/>
      <protection locked="0"/>
    </xf>
    <xf numFmtId="0" fontId="13" fillId="0" borderId="0" xfId="46" applyFont="1" applyFill="1" applyBorder="1" applyAlignment="1" applyProtection="1">
      <alignment horizontal="right"/>
      <protection locked="0"/>
    </xf>
    <xf numFmtId="0" fontId="6" fillId="0" borderId="0" xfId="46" applyFont="1" applyProtection="1">
      <alignment/>
      <protection/>
    </xf>
    <xf numFmtId="0" fontId="6" fillId="0" borderId="0" xfId="46" applyFont="1" applyAlignment="1" applyProtection="1">
      <alignment horizontal="right"/>
      <protection/>
    </xf>
    <xf numFmtId="0" fontId="14" fillId="0" borderId="0" xfId="46" applyFont="1" applyProtection="1">
      <alignment/>
      <protection/>
    </xf>
    <xf numFmtId="0" fontId="70" fillId="0" borderId="0" xfId="46" applyFont="1" applyProtection="1">
      <alignment/>
      <protection/>
    </xf>
    <xf numFmtId="3" fontId="6" fillId="0" borderId="0" xfId="46" applyNumberFormat="1" applyFont="1" applyProtection="1">
      <alignment/>
      <protection/>
    </xf>
    <xf numFmtId="170" fontId="6" fillId="0" borderId="0" xfId="46" applyNumberFormat="1" applyFont="1" applyProtection="1">
      <alignment/>
      <protection/>
    </xf>
    <xf numFmtId="0" fontId="71" fillId="0" borderId="0" xfId="46" applyFont="1" applyProtection="1">
      <alignment/>
      <protection/>
    </xf>
    <xf numFmtId="0" fontId="41" fillId="0" borderId="0" xfId="46" applyFont="1" applyBorder="1" applyProtection="1">
      <alignment/>
      <protection/>
    </xf>
    <xf numFmtId="0" fontId="72" fillId="0" borderId="42" xfId="46" applyFont="1" applyBorder="1" applyProtection="1">
      <alignment/>
      <protection/>
    </xf>
    <xf numFmtId="3" fontId="6" fillId="0" borderId="42" xfId="46" applyNumberFormat="1" applyFont="1" applyBorder="1" applyProtection="1">
      <alignment/>
      <protection/>
    </xf>
    <xf numFmtId="170" fontId="6" fillId="0" borderId="42" xfId="46" applyNumberFormat="1" applyFont="1" applyBorder="1" applyProtection="1">
      <alignment/>
      <protection/>
    </xf>
    <xf numFmtId="0" fontId="70" fillId="0" borderId="0" xfId="46" applyFont="1" applyAlignment="1" applyProtection="1">
      <alignment horizontal="center"/>
      <protection/>
    </xf>
    <xf numFmtId="0" fontId="5" fillId="0" borderId="0" xfId="46" applyFont="1" applyProtection="1">
      <alignment/>
      <protection locked="0"/>
    </xf>
    <xf numFmtId="0" fontId="6" fillId="0" borderId="42" xfId="46" applyFont="1" applyBorder="1" applyProtection="1">
      <alignment/>
      <protection/>
    </xf>
    <xf numFmtId="0" fontId="5" fillId="0" borderId="0" xfId="46" applyFont="1" applyAlignment="1">
      <alignment horizontal="right"/>
      <protection/>
    </xf>
    <xf numFmtId="0" fontId="15" fillId="0" borderId="0" xfId="46" applyFont="1" applyProtection="1">
      <alignment/>
      <protection locked="0"/>
    </xf>
    <xf numFmtId="170" fontId="7" fillId="0" borderId="0" xfId="46" applyNumberFormat="1" applyFont="1" applyProtection="1">
      <alignment/>
      <protection/>
    </xf>
    <xf numFmtId="0" fontId="5" fillId="0" borderId="0" xfId="46" applyFont="1" applyAlignment="1" applyProtection="1">
      <alignment horizontal="right"/>
      <protection locked="0"/>
    </xf>
    <xf numFmtId="0" fontId="70" fillId="0" borderId="0" xfId="46" applyFont="1" applyAlignment="1" applyProtection="1">
      <alignment horizontal="center"/>
      <protection locked="0"/>
    </xf>
    <xf numFmtId="0" fontId="72" fillId="0" borderId="0" xfId="46" applyFont="1" applyProtection="1">
      <alignment/>
      <protection/>
    </xf>
    <xf numFmtId="9" fontId="16" fillId="0" borderId="0" xfId="46" applyNumberFormat="1" applyFont="1" applyBorder="1" applyProtection="1">
      <alignment/>
      <protection/>
    </xf>
    <xf numFmtId="0" fontId="7" fillId="34" borderId="0" xfId="46" applyFont="1" applyFill="1" applyBorder="1" applyAlignment="1" applyProtection="1">
      <alignment horizontal="center"/>
      <protection locked="0"/>
    </xf>
    <xf numFmtId="0" fontId="5" fillId="0" borderId="0" xfId="46" applyFont="1" applyBorder="1" applyAlignment="1" applyProtection="1">
      <alignment horizontal="right"/>
      <protection locked="0"/>
    </xf>
    <xf numFmtId="0" fontId="5" fillId="0" borderId="42" xfId="46" applyFont="1" applyBorder="1" applyAlignment="1" applyProtection="1">
      <alignment horizontal="right"/>
      <protection locked="0"/>
    </xf>
    <xf numFmtId="0" fontId="7" fillId="34" borderId="42" xfId="46" applyFont="1" applyFill="1" applyBorder="1" applyAlignment="1" applyProtection="1">
      <alignment horizontal="center"/>
      <protection locked="0"/>
    </xf>
    <xf numFmtId="0" fontId="6" fillId="0" borderId="42" xfId="46" applyFont="1" applyBorder="1">
      <alignment/>
      <protection/>
    </xf>
    <xf numFmtId="9" fontId="16" fillId="0" borderId="42" xfId="46" applyNumberFormat="1" applyFont="1" applyBorder="1" applyProtection="1">
      <alignment/>
      <protection/>
    </xf>
    <xf numFmtId="170" fontId="7" fillId="0" borderId="43" xfId="46" applyNumberFormat="1" applyFont="1" applyBorder="1" applyAlignment="1" applyProtection="1">
      <alignment horizontal="center"/>
      <protection/>
    </xf>
    <xf numFmtId="0" fontId="8" fillId="0" borderId="0" xfId="46" applyFont="1" applyProtection="1">
      <alignment/>
      <protection locked="0"/>
    </xf>
    <xf numFmtId="0" fontId="72" fillId="35" borderId="44" xfId="46" applyFont="1" applyFill="1" applyBorder="1" applyProtection="1">
      <alignment/>
      <protection/>
    </xf>
    <xf numFmtId="0" fontId="72" fillId="35" borderId="44" xfId="46" applyFont="1" applyFill="1" applyBorder="1" applyAlignment="1" applyProtection="1">
      <alignment horizontal="center"/>
      <protection/>
    </xf>
    <xf numFmtId="0" fontId="72" fillId="35" borderId="45" xfId="46" applyFont="1" applyFill="1" applyBorder="1" applyProtection="1">
      <alignment/>
      <protection/>
    </xf>
    <xf numFmtId="0" fontId="72" fillId="35" borderId="45" xfId="46" applyFont="1" applyFill="1" applyBorder="1" applyAlignment="1" applyProtection="1">
      <alignment horizontal="center"/>
      <protection/>
    </xf>
    <xf numFmtId="169" fontId="72" fillId="35" borderId="45" xfId="46" applyNumberFormat="1" applyFont="1" applyFill="1" applyBorder="1" applyAlignment="1" applyProtection="1">
      <alignment horizontal="center"/>
      <protection/>
    </xf>
    <xf numFmtId="2" fontId="7" fillId="5" borderId="39" xfId="46" applyNumberFormat="1" applyFont="1" applyFill="1" applyBorder="1" applyAlignment="1" applyProtection="1">
      <alignment horizontal="center"/>
      <protection locked="0"/>
    </xf>
    <xf numFmtId="2" fontId="7" fillId="5" borderId="40" xfId="46" applyNumberFormat="1" applyFont="1" applyFill="1" applyBorder="1" applyAlignment="1" applyProtection="1">
      <alignment horizontal="center"/>
      <protection locked="0"/>
    </xf>
    <xf numFmtId="2" fontId="6" fillId="5" borderId="41" xfId="46" applyNumberFormat="1" applyFont="1" applyFill="1" applyBorder="1" applyAlignment="1" applyProtection="1">
      <alignment horizontal="center"/>
      <protection/>
    </xf>
    <xf numFmtId="2" fontId="8" fillId="5" borderId="39" xfId="46" applyNumberFormat="1" applyFont="1" applyFill="1" applyBorder="1" applyAlignment="1" applyProtection="1">
      <alignment horizontal="center"/>
      <protection locked="0"/>
    </xf>
    <xf numFmtId="2" fontId="8" fillId="5" borderId="40" xfId="46" applyNumberFormat="1" applyFont="1" applyFill="1" applyBorder="1" applyAlignment="1" applyProtection="1">
      <alignment horizontal="center"/>
      <protection locked="0"/>
    </xf>
    <xf numFmtId="2" fontId="5" fillId="5" borderId="41" xfId="46" applyNumberFormat="1" applyFont="1" applyFill="1" applyBorder="1" applyAlignment="1" applyProtection="1">
      <alignment horizontal="center"/>
      <protection/>
    </xf>
    <xf numFmtId="0" fontId="8" fillId="5" borderId="39" xfId="46" applyFont="1" applyFill="1" applyBorder="1" applyAlignment="1" applyProtection="1">
      <alignment horizontal="center"/>
      <protection locked="0"/>
    </xf>
    <xf numFmtId="0" fontId="8" fillId="5" borderId="40" xfId="46" applyFont="1" applyFill="1" applyBorder="1" applyAlignment="1" applyProtection="1">
      <alignment horizontal="center"/>
      <protection locked="0"/>
    </xf>
    <xf numFmtId="0" fontId="6" fillId="5" borderId="41" xfId="46" applyFont="1" applyFill="1" applyBorder="1" applyAlignment="1" applyProtection="1">
      <alignment horizontal="center"/>
      <protection/>
    </xf>
    <xf numFmtId="0" fontId="8" fillId="5" borderId="43" xfId="46" applyFont="1" applyFill="1" applyBorder="1" applyAlignment="1" applyProtection="1">
      <alignment horizontal="center"/>
      <protection locked="0"/>
    </xf>
    <xf numFmtId="0" fontId="7" fillId="5" borderId="43" xfId="46" applyFont="1" applyFill="1" applyBorder="1" applyAlignment="1" applyProtection="1">
      <alignment horizontal="center"/>
      <protection locked="0"/>
    </xf>
    <xf numFmtId="3" fontId="8" fillId="5" borderId="0" xfId="46" applyNumberFormat="1" applyFont="1" applyFill="1" applyBorder="1" applyAlignment="1" applyProtection="1">
      <alignment horizontal="right"/>
      <protection locked="0"/>
    </xf>
    <xf numFmtId="3" fontId="8" fillId="5" borderId="42" xfId="46" applyNumberFormat="1" applyFont="1" applyFill="1" applyBorder="1" applyAlignment="1" applyProtection="1">
      <alignment horizontal="right"/>
      <protection locked="0"/>
    </xf>
    <xf numFmtId="0" fontId="73" fillId="0" borderId="10" xfId="0" applyFont="1" applyBorder="1" applyAlignment="1">
      <alignment vertical="top"/>
    </xf>
    <xf numFmtId="0" fontId="74" fillId="0" borderId="46" xfId="0" applyFont="1" applyBorder="1" applyAlignment="1">
      <alignment vertical="top"/>
    </xf>
    <xf numFmtId="49" fontId="75" fillId="0" borderId="47" xfId="0" applyNumberFormat="1" applyFont="1" applyBorder="1" applyAlignment="1">
      <alignment vertical="top"/>
    </xf>
    <xf numFmtId="0" fontId="74" fillId="0" borderId="48" xfId="0" applyFont="1" applyBorder="1" applyAlignment="1">
      <alignment vertical="top"/>
    </xf>
    <xf numFmtId="49" fontId="75" fillId="0" borderId="49" xfId="0" applyNumberFormat="1" applyFont="1" applyBorder="1" applyAlignment="1">
      <alignment vertical="top"/>
    </xf>
    <xf numFmtId="0" fontId="74" fillId="0" borderId="50" xfId="0" applyFont="1" applyBorder="1" applyAlignment="1">
      <alignment vertical="top"/>
    </xf>
    <xf numFmtId="0" fontId="76" fillId="0" borderId="51" xfId="0" applyFont="1" applyBorder="1" applyAlignment="1">
      <alignment/>
    </xf>
    <xf numFmtId="0" fontId="76" fillId="0" borderId="52" xfId="0" applyFont="1" applyBorder="1" applyAlignment="1">
      <alignment/>
    </xf>
    <xf numFmtId="0" fontId="74" fillId="0" borderId="50" xfId="0" applyFont="1" applyBorder="1" applyAlignment="1">
      <alignment/>
    </xf>
    <xf numFmtId="0" fontId="74" fillId="0" borderId="51" xfId="0" applyFont="1" applyBorder="1" applyAlignment="1">
      <alignment/>
    </xf>
    <xf numFmtId="0" fontId="74" fillId="0" borderId="53" xfId="0" applyFont="1" applyBorder="1" applyAlignment="1">
      <alignment/>
    </xf>
    <xf numFmtId="0" fontId="74" fillId="0" borderId="54" xfId="0" applyFont="1" applyBorder="1" applyAlignment="1">
      <alignment/>
    </xf>
    <xf numFmtId="49" fontId="75" fillId="0" borderId="55" xfId="0" applyNumberFormat="1" applyFont="1" applyBorder="1" applyAlignment="1">
      <alignment/>
    </xf>
    <xf numFmtId="0" fontId="74" fillId="0" borderId="56" xfId="0" applyFont="1" applyBorder="1" applyAlignment="1">
      <alignment/>
    </xf>
    <xf numFmtId="0" fontId="74" fillId="0" borderId="57" xfId="0" applyFont="1" applyBorder="1" applyAlignment="1">
      <alignment/>
    </xf>
    <xf numFmtId="0" fontId="74" fillId="0" borderId="58" xfId="0" applyFont="1" applyBorder="1" applyAlignment="1">
      <alignment/>
    </xf>
    <xf numFmtId="0" fontId="74" fillId="0" borderId="50" xfId="0" applyFont="1" applyBorder="1" applyAlignment="1">
      <alignment vertical="top"/>
    </xf>
    <xf numFmtId="0" fontId="76" fillId="0" borderId="51" xfId="0" applyFont="1" applyBorder="1" applyAlignment="1">
      <alignment/>
    </xf>
    <xf numFmtId="0" fontId="76" fillId="0" borderId="52" xfId="0" applyFont="1" applyBorder="1" applyAlignment="1">
      <alignment/>
    </xf>
    <xf numFmtId="0" fontId="74" fillId="0" borderId="50" xfId="0" applyFont="1" applyBorder="1" applyAlignment="1">
      <alignment/>
    </xf>
    <xf numFmtId="0" fontId="74" fillId="0" borderId="51" xfId="0" applyFont="1" applyBorder="1" applyAlignment="1">
      <alignment/>
    </xf>
    <xf numFmtId="0" fontId="74" fillId="0" borderId="53" xfId="0" applyFont="1" applyBorder="1" applyAlignment="1">
      <alignment/>
    </xf>
    <xf numFmtId="0" fontId="67" fillId="0" borderId="29" xfId="0" applyFont="1" applyBorder="1" applyAlignment="1">
      <alignment vertical="top"/>
    </xf>
    <xf numFmtId="0" fontId="77" fillId="0" borderId="59" xfId="0" applyFont="1" applyBorder="1" applyAlignment="1">
      <alignment/>
    </xf>
    <xf numFmtId="0" fontId="77" fillId="0" borderId="22" xfId="0" applyFont="1" applyBorder="1" applyAlignment="1">
      <alignment/>
    </xf>
    <xf numFmtId="0" fontId="77" fillId="0" borderId="60" xfId="0" applyFont="1" applyBorder="1" applyAlignment="1">
      <alignment/>
    </xf>
    <xf numFmtId="0" fontId="74" fillId="0" borderId="56" xfId="0" applyFont="1" applyBorder="1" applyAlignment="1">
      <alignment vertical="top"/>
    </xf>
    <xf numFmtId="0" fontId="76" fillId="0" borderId="57" xfId="0" applyFont="1" applyBorder="1" applyAlignment="1">
      <alignment/>
    </xf>
    <xf numFmtId="0" fontId="76" fillId="0" borderId="61" xfId="0" applyFont="1" applyBorder="1" applyAlignment="1">
      <alignment/>
    </xf>
    <xf numFmtId="0" fontId="65" fillId="0" borderId="36" xfId="0" applyFont="1" applyBorder="1" applyAlignment="1">
      <alignment vertical="top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74" fillId="0" borderId="64" xfId="0" applyFont="1" applyBorder="1" applyAlignment="1">
      <alignment/>
    </xf>
    <xf numFmtId="0" fontId="74" fillId="0" borderId="65" xfId="0" applyFont="1" applyBorder="1" applyAlignment="1">
      <alignment/>
    </xf>
    <xf numFmtId="0" fontId="74" fillId="0" borderId="66" xfId="0" applyFont="1" applyBorder="1" applyAlignment="1">
      <alignment/>
    </xf>
    <xf numFmtId="0" fontId="74" fillId="0" borderId="67" xfId="0" applyFont="1" applyBorder="1" applyAlignment="1">
      <alignment/>
    </xf>
    <xf numFmtId="0" fontId="65" fillId="0" borderId="37" xfId="0" applyFont="1" applyBorder="1" applyAlignment="1">
      <alignment vertical="top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65" fillId="0" borderId="29" xfId="0" applyFont="1" applyBorder="1" applyAlignment="1">
      <alignment vertical="top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5" fillId="0" borderId="70" xfId="0" applyFont="1" applyBorder="1" applyAlignment="1">
      <alignment vertical="top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65" fillId="0" borderId="76" xfId="0" applyFont="1" applyBorder="1" applyAlignment="1">
      <alignment vertical="top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65" fillId="0" borderId="79" xfId="0" applyFont="1" applyBorder="1" applyAlignment="1">
      <alignment vertical="top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78" fillId="0" borderId="30" xfId="0" applyFont="1" applyBorder="1" applyAlignment="1">
      <alignment vertical="top"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82" xfId="0" applyBorder="1" applyAlignment="1">
      <alignment/>
    </xf>
    <xf numFmtId="0" fontId="0" fillId="0" borderId="42" xfId="0" applyBorder="1" applyAlignment="1">
      <alignment/>
    </xf>
    <xf numFmtId="0" fontId="0" fillId="0" borderId="83" xfId="0" applyBorder="1" applyAlignment="1">
      <alignment/>
    </xf>
    <xf numFmtId="0" fontId="78" fillId="0" borderId="29" xfId="0" applyFont="1" applyBorder="1" applyAlignment="1">
      <alignment vertical="top"/>
    </xf>
    <xf numFmtId="0" fontId="65" fillId="0" borderId="31" xfId="0" applyFont="1" applyBorder="1" applyAlignment="1">
      <alignment vertical="top"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65" fillId="0" borderId="84" xfId="0" applyFont="1" applyBorder="1" applyAlignment="1">
      <alignment vertical="top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67" fillId="0" borderId="29" xfId="0" applyFont="1" applyBorder="1" applyAlignment="1">
      <alignment/>
    </xf>
    <xf numFmtId="0" fontId="0" fillId="0" borderId="87" xfId="0" applyBorder="1" applyAlignment="1">
      <alignment/>
    </xf>
    <xf numFmtId="0" fontId="78" fillId="0" borderId="36" xfId="0" applyFont="1" applyBorder="1" applyAlignment="1">
      <alignment vertical="top"/>
    </xf>
    <xf numFmtId="0" fontId="65" fillId="0" borderId="88" xfId="0" applyFont="1" applyBorder="1" applyAlignment="1">
      <alignment vertical="top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65" fillId="0" borderId="36" xfId="0" applyFont="1" applyBorder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l 2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="130" zoomScaleNormal="130" zoomScalePageLayoutView="0" workbookViewId="0" topLeftCell="A1">
      <selection activeCell="A16" sqref="A16"/>
    </sheetView>
  </sheetViews>
  <sheetFormatPr defaultColWidth="9.140625" defaultRowHeight="18" customHeight="1"/>
  <cols>
    <col min="1" max="1" width="32.8515625" style="1" customWidth="1"/>
    <col min="2" max="6" width="7.00390625" style="1" customWidth="1"/>
    <col min="7" max="16384" width="9.140625" style="1" customWidth="1"/>
  </cols>
  <sheetData>
    <row r="1" spans="1:9" ht="24" customHeight="1">
      <c r="A1" s="2" t="s">
        <v>0</v>
      </c>
      <c r="B1" s="163" t="s">
        <v>19</v>
      </c>
      <c r="C1" s="164"/>
      <c r="D1" s="164"/>
      <c r="E1" s="164"/>
      <c r="F1" s="164"/>
      <c r="G1" s="164"/>
      <c r="H1" s="164"/>
      <c r="I1" s="165"/>
    </row>
    <row r="2" spans="1:9" ht="15.75" customHeight="1">
      <c r="A2" s="10" t="s">
        <v>1</v>
      </c>
      <c r="B2" s="166"/>
      <c r="C2" s="167"/>
      <c r="D2" s="167"/>
      <c r="E2" s="167"/>
      <c r="F2" s="167"/>
      <c r="G2" s="167"/>
      <c r="H2" s="167"/>
      <c r="I2" s="168"/>
    </row>
    <row r="3" spans="1:9" ht="15.75" customHeight="1">
      <c r="A3" s="9" t="s">
        <v>2</v>
      </c>
      <c r="B3" s="153" t="s">
        <v>19</v>
      </c>
      <c r="C3" s="154"/>
      <c r="D3" s="154"/>
      <c r="E3" s="154"/>
      <c r="F3" s="154"/>
      <c r="G3" s="154"/>
      <c r="H3" s="154"/>
      <c r="I3" s="155"/>
    </row>
    <row r="4" spans="1:9" ht="15.75" customHeight="1">
      <c r="A4" s="9" t="s">
        <v>3</v>
      </c>
      <c r="B4" s="153" t="s">
        <v>19</v>
      </c>
      <c r="C4" s="154"/>
      <c r="D4" s="154"/>
      <c r="E4" s="154"/>
      <c r="F4" s="154"/>
      <c r="G4" s="154"/>
      <c r="H4" s="154"/>
      <c r="I4" s="155"/>
    </row>
    <row r="5" spans="1:9" ht="15.75" customHeight="1">
      <c r="A5" s="9" t="s">
        <v>4</v>
      </c>
      <c r="B5" s="153" t="s">
        <v>19</v>
      </c>
      <c r="C5" s="154"/>
      <c r="D5" s="154"/>
      <c r="E5" s="154"/>
      <c r="F5" s="154"/>
      <c r="G5" s="154"/>
      <c r="H5" s="154"/>
      <c r="I5" s="155"/>
    </row>
    <row r="6" spans="1:9" ht="15.75" customHeight="1">
      <c r="A6" s="9" t="s">
        <v>5</v>
      </c>
      <c r="B6" s="153" t="s">
        <v>19</v>
      </c>
      <c r="C6" s="154"/>
      <c r="D6" s="154"/>
      <c r="E6" s="154"/>
      <c r="F6" s="154"/>
      <c r="G6" s="154"/>
      <c r="H6" s="154"/>
      <c r="I6" s="155"/>
    </row>
    <row r="7" spans="1:9" ht="15.75" customHeight="1">
      <c r="A7" s="9" t="s">
        <v>6</v>
      </c>
      <c r="B7" s="153" t="s">
        <v>19</v>
      </c>
      <c r="C7" s="154"/>
      <c r="D7" s="154"/>
      <c r="E7" s="154"/>
      <c r="F7" s="154"/>
      <c r="G7" s="154"/>
      <c r="H7" s="154"/>
      <c r="I7" s="155"/>
    </row>
    <row r="8" spans="1:9" ht="15.75" customHeight="1">
      <c r="A8" s="11" t="s">
        <v>27</v>
      </c>
      <c r="B8" s="153"/>
      <c r="C8" s="154"/>
      <c r="D8" s="154"/>
      <c r="E8" s="154"/>
      <c r="F8" s="154"/>
      <c r="G8" s="154"/>
      <c r="H8" s="154"/>
      <c r="I8" s="155"/>
    </row>
    <row r="9" spans="1:9" ht="15.75" customHeight="1">
      <c r="A9" s="5"/>
      <c r="B9" s="169"/>
      <c r="C9" s="170"/>
      <c r="D9" s="170"/>
      <c r="E9" s="170"/>
      <c r="F9" s="170"/>
      <c r="G9" s="170"/>
      <c r="H9" s="170"/>
      <c r="I9" s="171"/>
    </row>
    <row r="10" spans="1:9" ht="18" customHeight="1">
      <c r="A10" s="124" t="s">
        <v>83</v>
      </c>
      <c r="B10" s="6" t="s">
        <v>20</v>
      </c>
      <c r="C10" s="146" t="s">
        <v>21</v>
      </c>
      <c r="D10" s="147"/>
      <c r="E10" s="147"/>
      <c r="F10" s="148"/>
      <c r="G10" s="146" t="s">
        <v>22</v>
      </c>
      <c r="H10" s="147"/>
      <c r="I10" s="149"/>
    </row>
    <row r="11" spans="1:9" ht="16.5" customHeight="1">
      <c r="A11" s="125"/>
      <c r="B11" s="126"/>
      <c r="C11" s="150"/>
      <c r="D11" s="151"/>
      <c r="E11" s="151"/>
      <c r="F11" s="152"/>
      <c r="G11" s="137"/>
      <c r="H11" s="138"/>
      <c r="I11" s="139"/>
    </row>
    <row r="12" spans="1:9" ht="16.5" customHeight="1">
      <c r="A12" s="127" t="s">
        <v>87</v>
      </c>
      <c r="B12" s="128"/>
      <c r="C12" s="140"/>
      <c r="D12" s="141"/>
      <c r="E12" s="141"/>
      <c r="F12" s="142"/>
      <c r="G12" s="143"/>
      <c r="H12" s="144"/>
      <c r="I12" s="145"/>
    </row>
    <row r="13" spans="1:9" ht="16.5" customHeight="1">
      <c r="A13" s="127" t="s">
        <v>85</v>
      </c>
      <c r="B13" s="128"/>
      <c r="C13" s="140"/>
      <c r="D13" s="141"/>
      <c r="E13" s="141"/>
      <c r="F13" s="142"/>
      <c r="G13" s="143"/>
      <c r="H13" s="144"/>
      <c r="I13" s="145"/>
    </row>
    <row r="14" spans="1:9" ht="16.5" customHeight="1">
      <c r="A14" s="127" t="s">
        <v>56</v>
      </c>
      <c r="B14" s="128"/>
      <c r="C14" s="140"/>
      <c r="D14" s="141"/>
      <c r="E14" s="141"/>
      <c r="F14" s="142"/>
      <c r="G14" s="143"/>
      <c r="H14" s="144"/>
      <c r="I14" s="145"/>
    </row>
    <row r="15" spans="1:9" ht="16.5" customHeight="1">
      <c r="A15" s="127" t="s">
        <v>84</v>
      </c>
      <c r="B15" s="128"/>
      <c r="C15" s="140"/>
      <c r="D15" s="141"/>
      <c r="E15" s="141"/>
      <c r="F15" s="142"/>
      <c r="G15" s="143"/>
      <c r="H15" s="144"/>
      <c r="I15" s="145"/>
    </row>
    <row r="16" spans="1:9" ht="16.5" customHeight="1">
      <c r="A16" s="127" t="s">
        <v>86</v>
      </c>
      <c r="B16" s="128"/>
      <c r="C16" s="129"/>
      <c r="D16" s="130"/>
      <c r="E16" s="130"/>
      <c r="F16" s="131"/>
      <c r="G16" s="132"/>
      <c r="H16" s="133"/>
      <c r="I16" s="134"/>
    </row>
    <row r="17" spans="1:9" ht="16.5" customHeight="1">
      <c r="A17" s="127"/>
      <c r="B17" s="128"/>
      <c r="C17" s="129"/>
      <c r="D17" s="130"/>
      <c r="E17" s="130"/>
      <c r="F17" s="131"/>
      <c r="G17" s="132"/>
      <c r="H17" s="133"/>
      <c r="I17" s="134"/>
    </row>
    <row r="18" spans="1:9" ht="16.5" customHeight="1">
      <c r="A18" s="127"/>
      <c r="B18" s="128"/>
      <c r="C18" s="140"/>
      <c r="D18" s="141"/>
      <c r="E18" s="141"/>
      <c r="F18" s="142"/>
      <c r="G18" s="143"/>
      <c r="H18" s="144"/>
      <c r="I18" s="145"/>
    </row>
    <row r="19" spans="1:9" ht="16.5" customHeight="1">
      <c r="A19" s="127"/>
      <c r="B19" s="128"/>
      <c r="C19" s="140"/>
      <c r="D19" s="141"/>
      <c r="E19" s="141"/>
      <c r="F19" s="142"/>
      <c r="G19" s="143"/>
      <c r="H19" s="144"/>
      <c r="I19" s="145"/>
    </row>
    <row r="20" spans="1:9" ht="16.5" customHeight="1">
      <c r="A20" s="127"/>
      <c r="B20" s="128"/>
      <c r="C20" s="140"/>
      <c r="D20" s="141"/>
      <c r="E20" s="141"/>
      <c r="F20" s="142"/>
      <c r="G20" s="143"/>
      <c r="H20" s="144"/>
      <c r="I20" s="145"/>
    </row>
    <row r="21" spans="1:9" ht="16.5" customHeight="1">
      <c r="A21" s="127"/>
      <c r="B21" s="128"/>
      <c r="C21" s="140"/>
      <c r="D21" s="141"/>
      <c r="E21" s="141"/>
      <c r="F21" s="142"/>
      <c r="G21" s="143"/>
      <c r="H21" s="144"/>
      <c r="I21" s="145"/>
    </row>
    <row r="22" spans="1:9" ht="16.5" customHeight="1">
      <c r="A22" s="127"/>
      <c r="B22" s="128" t="s">
        <v>19</v>
      </c>
      <c r="C22" s="140" t="s">
        <v>19</v>
      </c>
      <c r="D22" s="141"/>
      <c r="E22" s="141"/>
      <c r="F22" s="142"/>
      <c r="G22" s="143"/>
      <c r="H22" s="144"/>
      <c r="I22" s="145"/>
    </row>
    <row r="23" spans="1:9" ht="16.5" customHeight="1">
      <c r="A23" s="135"/>
      <c r="B23" s="136"/>
      <c r="C23" s="156"/>
      <c r="D23" s="157"/>
      <c r="E23" s="157"/>
      <c r="F23" s="158"/>
      <c r="G23" s="156"/>
      <c r="H23" s="157"/>
      <c r="I23" s="159"/>
    </row>
    <row r="24" spans="1:9" ht="16.5" customHeight="1">
      <c r="A24" s="4" t="s">
        <v>7</v>
      </c>
      <c r="B24" s="178" t="s">
        <v>19</v>
      </c>
      <c r="C24" s="179"/>
      <c r="D24" s="179"/>
      <c r="E24" s="179"/>
      <c r="F24" s="179"/>
      <c r="G24" s="179"/>
      <c r="H24" s="179"/>
      <c r="I24" s="180"/>
    </row>
    <row r="25" spans="1:9" ht="16.5" customHeight="1">
      <c r="A25" s="7"/>
      <c r="B25" s="181"/>
      <c r="C25" s="182"/>
      <c r="D25" s="182"/>
      <c r="E25" s="182"/>
      <c r="F25" s="182"/>
      <c r="G25" s="182"/>
      <c r="H25" s="182"/>
      <c r="I25" s="183"/>
    </row>
    <row r="26" spans="1:9" ht="16.5" customHeight="1">
      <c r="A26" s="3" t="s">
        <v>8</v>
      </c>
      <c r="B26" s="184"/>
      <c r="C26" s="164"/>
      <c r="D26" s="164"/>
      <c r="E26" s="164"/>
      <c r="F26" s="164"/>
      <c r="G26" s="164"/>
      <c r="H26" s="164"/>
      <c r="I26" s="165"/>
    </row>
    <row r="27" spans="1:9" ht="16.5" customHeight="1">
      <c r="A27" s="8" t="s">
        <v>9</v>
      </c>
      <c r="B27" s="185" t="s">
        <v>19</v>
      </c>
      <c r="C27" s="186"/>
      <c r="D27" s="186"/>
      <c r="E27" s="186"/>
      <c r="F27" s="186"/>
      <c r="G27" s="186"/>
      <c r="H27" s="186"/>
      <c r="I27" s="187"/>
    </row>
    <row r="28" spans="1:9" ht="16.5" customHeight="1">
      <c r="A28" s="3" t="s">
        <v>23</v>
      </c>
      <c r="B28" s="163"/>
      <c r="C28" s="164"/>
      <c r="D28" s="164"/>
      <c r="E28" s="164"/>
      <c r="F28" s="164"/>
      <c r="G28" s="164"/>
      <c r="H28" s="164"/>
      <c r="I28" s="165"/>
    </row>
    <row r="29" spans="1:9" ht="16.5" customHeight="1">
      <c r="A29" s="13" t="s">
        <v>10</v>
      </c>
      <c r="B29" s="172" t="s">
        <v>19</v>
      </c>
      <c r="C29" s="173"/>
      <c r="D29" s="173"/>
      <c r="E29" s="173"/>
      <c r="F29" s="173"/>
      <c r="G29" s="173"/>
      <c r="H29" s="173"/>
      <c r="I29" s="174"/>
    </row>
    <row r="30" spans="1:9" ht="16.5" customHeight="1">
      <c r="A30" s="14" t="s">
        <v>11</v>
      </c>
      <c r="B30" s="175" t="s">
        <v>19</v>
      </c>
      <c r="C30" s="176"/>
      <c r="D30" s="176"/>
      <c r="E30" s="176"/>
      <c r="F30" s="176"/>
      <c r="G30" s="176"/>
      <c r="H30" s="176"/>
      <c r="I30" s="177"/>
    </row>
    <row r="31" spans="1:9" ht="16.5" customHeight="1">
      <c r="A31" s="14" t="s">
        <v>28</v>
      </c>
      <c r="B31" s="175" t="s">
        <v>19</v>
      </c>
      <c r="C31" s="176"/>
      <c r="D31" s="176"/>
      <c r="E31" s="176"/>
      <c r="F31" s="176"/>
      <c r="G31" s="176"/>
      <c r="H31" s="176"/>
      <c r="I31" s="177"/>
    </row>
    <row r="32" spans="1:9" ht="16.5" customHeight="1">
      <c r="A32" s="14" t="s">
        <v>29</v>
      </c>
      <c r="B32" s="175"/>
      <c r="C32" s="176"/>
      <c r="D32" s="176"/>
      <c r="E32" s="176"/>
      <c r="F32" s="176"/>
      <c r="G32" s="176"/>
      <c r="H32" s="176"/>
      <c r="I32" s="177"/>
    </row>
    <row r="33" spans="1:9" ht="16.5" customHeight="1">
      <c r="A33" s="14" t="s">
        <v>12</v>
      </c>
      <c r="B33" s="175" t="s">
        <v>19</v>
      </c>
      <c r="C33" s="176"/>
      <c r="D33" s="176"/>
      <c r="E33" s="176"/>
      <c r="F33" s="176"/>
      <c r="G33" s="176"/>
      <c r="H33" s="176"/>
      <c r="I33" s="177"/>
    </row>
    <row r="34" spans="1:9" ht="16.5" customHeight="1">
      <c r="A34" s="15" t="s">
        <v>13</v>
      </c>
      <c r="B34" s="188" t="s">
        <v>19</v>
      </c>
      <c r="C34" s="189"/>
      <c r="D34" s="189"/>
      <c r="E34" s="189"/>
      <c r="F34" s="189"/>
      <c r="G34" s="189"/>
      <c r="H34" s="189"/>
      <c r="I34" s="190"/>
    </row>
    <row r="35" spans="1:9" ht="16.5" customHeight="1">
      <c r="A35" s="3" t="s">
        <v>33</v>
      </c>
      <c r="B35" s="23" t="s">
        <v>30</v>
      </c>
      <c r="C35" s="16"/>
      <c r="D35" s="24" t="s">
        <v>31</v>
      </c>
      <c r="E35" s="16"/>
      <c r="F35" s="191" t="s">
        <v>32</v>
      </c>
      <c r="G35" s="147"/>
      <c r="H35" s="16"/>
      <c r="I35" s="12"/>
    </row>
    <row r="36" spans="1:9" ht="16.5" customHeight="1">
      <c r="A36" s="4" t="s">
        <v>24</v>
      </c>
      <c r="B36" s="25" t="s">
        <v>34</v>
      </c>
      <c r="C36" s="17"/>
      <c r="D36" s="17"/>
      <c r="E36" s="18"/>
      <c r="F36" s="26" t="s">
        <v>36</v>
      </c>
      <c r="G36" s="17"/>
      <c r="H36" s="17"/>
      <c r="I36" s="22"/>
    </row>
    <row r="37" spans="1:9" ht="12.75" customHeight="1">
      <c r="A37" s="19"/>
      <c r="B37" s="27" t="s">
        <v>37</v>
      </c>
      <c r="C37" s="28"/>
      <c r="D37" s="28" t="s">
        <v>38</v>
      </c>
      <c r="E37" s="29"/>
      <c r="F37" s="27" t="s">
        <v>37</v>
      </c>
      <c r="G37" s="28"/>
      <c r="H37" s="28" t="s">
        <v>38</v>
      </c>
      <c r="I37" s="20"/>
    </row>
    <row r="38" spans="1:9" ht="16.5" customHeight="1">
      <c r="A38" s="21"/>
      <c r="B38" s="31"/>
      <c r="C38" s="32" t="s">
        <v>35</v>
      </c>
      <c r="D38" s="30"/>
      <c r="E38" s="29" t="s">
        <v>39</v>
      </c>
      <c r="F38" s="31"/>
      <c r="G38" s="32" t="s">
        <v>35</v>
      </c>
      <c r="H38" s="30"/>
      <c r="I38" s="33" t="s">
        <v>39</v>
      </c>
    </row>
    <row r="39" spans="1:9" ht="16.5" customHeight="1">
      <c r="A39" s="34" t="s">
        <v>25</v>
      </c>
      <c r="B39" s="194"/>
      <c r="C39" s="195"/>
      <c r="D39" s="195"/>
      <c r="E39" s="195"/>
      <c r="F39" s="195"/>
      <c r="G39" s="195"/>
      <c r="H39" s="195"/>
      <c r="I39" s="196"/>
    </row>
    <row r="40" spans="1:9" ht="16.5" customHeight="1">
      <c r="A40" s="35" t="s">
        <v>14</v>
      </c>
      <c r="B40" s="197"/>
      <c r="C40" s="154"/>
      <c r="D40" s="154"/>
      <c r="E40" s="154"/>
      <c r="F40" s="154"/>
      <c r="G40" s="154"/>
      <c r="H40" s="154"/>
      <c r="I40" s="192"/>
    </row>
    <row r="41" spans="1:9" ht="16.5" customHeight="1">
      <c r="A41" s="36" t="s">
        <v>15</v>
      </c>
      <c r="B41" s="153" t="s">
        <v>19</v>
      </c>
      <c r="C41" s="154"/>
      <c r="D41" s="154"/>
      <c r="E41" s="154"/>
      <c r="F41" s="154"/>
      <c r="G41" s="154"/>
      <c r="H41" s="154"/>
      <c r="I41" s="192"/>
    </row>
    <row r="42" spans="1:9" ht="16.5" customHeight="1">
      <c r="A42" s="36" t="s">
        <v>16</v>
      </c>
      <c r="B42" s="153" t="s">
        <v>19</v>
      </c>
      <c r="C42" s="154"/>
      <c r="D42" s="154"/>
      <c r="E42" s="154"/>
      <c r="F42" s="154"/>
      <c r="G42" s="154"/>
      <c r="H42" s="154"/>
      <c r="I42" s="192"/>
    </row>
    <row r="43" spans="1:9" ht="16.5" customHeight="1">
      <c r="A43" s="36" t="s">
        <v>17</v>
      </c>
      <c r="B43" s="193" t="s">
        <v>19</v>
      </c>
      <c r="C43" s="154"/>
      <c r="D43" s="154"/>
      <c r="E43" s="154"/>
      <c r="F43" s="154"/>
      <c r="G43" s="154"/>
      <c r="H43" s="154"/>
      <c r="I43" s="192"/>
    </row>
    <row r="44" spans="1:9" ht="16.5" customHeight="1">
      <c r="A44" s="36" t="s">
        <v>26</v>
      </c>
      <c r="B44" s="153"/>
      <c r="C44" s="154"/>
      <c r="D44" s="154"/>
      <c r="E44" s="154"/>
      <c r="F44" s="154"/>
      <c r="G44" s="154"/>
      <c r="H44" s="154"/>
      <c r="I44" s="192"/>
    </row>
    <row r="45" spans="1:9" ht="16.5" customHeight="1">
      <c r="A45" s="37" t="s">
        <v>18</v>
      </c>
      <c r="B45" s="160" t="s">
        <v>19</v>
      </c>
      <c r="C45" s="161"/>
      <c r="D45" s="161"/>
      <c r="E45" s="161"/>
      <c r="F45" s="161"/>
      <c r="G45" s="161"/>
      <c r="H45" s="161"/>
      <c r="I45" s="162"/>
    </row>
    <row r="46" ht="16.5" customHeight="1"/>
  </sheetData>
  <sheetProtection/>
  <mergeCells count="50">
    <mergeCell ref="B33:I33"/>
    <mergeCell ref="B34:I34"/>
    <mergeCell ref="F35:G35"/>
    <mergeCell ref="B42:I42"/>
    <mergeCell ref="B43:I43"/>
    <mergeCell ref="B44:I44"/>
    <mergeCell ref="B39:I39"/>
    <mergeCell ref="B40:I40"/>
    <mergeCell ref="B41:I41"/>
    <mergeCell ref="B8:I9"/>
    <mergeCell ref="B28:I28"/>
    <mergeCell ref="B29:I29"/>
    <mergeCell ref="B30:I30"/>
    <mergeCell ref="B31:I31"/>
    <mergeCell ref="B32:I32"/>
    <mergeCell ref="B24:I25"/>
    <mergeCell ref="B26:I26"/>
    <mergeCell ref="B27:I27"/>
    <mergeCell ref="C19:F19"/>
    <mergeCell ref="B1:I1"/>
    <mergeCell ref="B2:I2"/>
    <mergeCell ref="B3:I3"/>
    <mergeCell ref="B4:I4"/>
    <mergeCell ref="B5:I5"/>
    <mergeCell ref="B6:I6"/>
    <mergeCell ref="B7:I7"/>
    <mergeCell ref="C22:F22"/>
    <mergeCell ref="G22:I22"/>
    <mergeCell ref="C23:F23"/>
    <mergeCell ref="G23:I23"/>
    <mergeCell ref="B45:I45"/>
    <mergeCell ref="C21:F21"/>
    <mergeCell ref="G21:I21"/>
    <mergeCell ref="G18:I18"/>
    <mergeCell ref="C18:F18"/>
    <mergeCell ref="C20:F20"/>
    <mergeCell ref="G20:I20"/>
    <mergeCell ref="C14:F14"/>
    <mergeCell ref="G14:I14"/>
    <mergeCell ref="C10:F10"/>
    <mergeCell ref="G10:I10"/>
    <mergeCell ref="C15:F15"/>
    <mergeCell ref="G15:I15"/>
    <mergeCell ref="C11:F11"/>
    <mergeCell ref="G11:I11"/>
    <mergeCell ref="C12:F12"/>
    <mergeCell ref="G12:I12"/>
    <mergeCell ref="C13:F13"/>
    <mergeCell ref="G13:I13"/>
    <mergeCell ref="G19:I19"/>
  </mergeCells>
  <printOptions/>
  <pageMargins left="0.29" right="0.35" top="0.52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zoomScalePageLayoutView="0" workbookViewId="0" topLeftCell="A1">
      <selection activeCell="I4" sqref="I4"/>
    </sheetView>
  </sheetViews>
  <sheetFormatPr defaultColWidth="10.57421875" defaultRowHeight="15"/>
  <cols>
    <col min="1" max="1" width="19.421875" style="41" customWidth="1"/>
    <col min="2" max="2" width="7.28125" style="41" customWidth="1"/>
    <col min="3" max="3" width="6.28125" style="41" customWidth="1"/>
    <col min="4" max="4" width="8.421875" style="41" customWidth="1"/>
    <col min="5" max="5" width="10.57421875" style="41" customWidth="1"/>
    <col min="6" max="6" width="8.28125" style="41" customWidth="1"/>
    <col min="7" max="7" width="9.140625" style="41" customWidth="1"/>
    <col min="8" max="8" width="8.421875" style="41" customWidth="1"/>
    <col min="9" max="9" width="7.421875" style="41" customWidth="1"/>
    <col min="10" max="10" width="8.00390625" style="41" customWidth="1"/>
    <col min="11" max="11" width="11.00390625" style="41" customWidth="1"/>
    <col min="12" max="16384" width="10.57421875" style="41" customWidth="1"/>
  </cols>
  <sheetData>
    <row r="1" spans="1:11" ht="17.25" customHeight="1">
      <c r="A1" s="38" t="s">
        <v>40</v>
      </c>
      <c r="B1" s="39"/>
      <c r="C1" s="39"/>
      <c r="D1" s="39"/>
      <c r="E1" s="39"/>
      <c r="F1" s="40" t="s">
        <v>81</v>
      </c>
      <c r="G1" s="39"/>
      <c r="H1" s="39"/>
      <c r="I1" s="39"/>
      <c r="J1" s="39"/>
      <c r="K1" s="39"/>
    </row>
    <row r="2" spans="1:11" ht="20.25">
      <c r="A2" s="42"/>
      <c r="B2" s="39"/>
      <c r="C2" s="39"/>
      <c r="D2" s="39"/>
      <c r="E2" s="39"/>
      <c r="F2" s="39" t="s">
        <v>82</v>
      </c>
      <c r="G2" s="39"/>
      <c r="H2" s="39"/>
      <c r="I2" s="39"/>
      <c r="J2" s="39"/>
      <c r="K2" s="39"/>
    </row>
    <row r="3" spans="1:10" ht="12.75">
      <c r="A3" s="43"/>
      <c r="B3" s="44"/>
      <c r="C3" s="45"/>
      <c r="D3" s="39"/>
      <c r="E3" s="39"/>
      <c r="F3" s="45"/>
      <c r="G3" s="45"/>
      <c r="H3" s="45"/>
      <c r="I3" s="39"/>
      <c r="J3" s="39"/>
    </row>
    <row r="4" spans="1:10" ht="12.75">
      <c r="A4" s="106" t="s">
        <v>41</v>
      </c>
      <c r="B4" s="107" t="s">
        <v>42</v>
      </c>
      <c r="C4" s="107" t="s">
        <v>43</v>
      </c>
      <c r="D4" s="107" t="s">
        <v>44</v>
      </c>
      <c r="E4" s="107" t="s">
        <v>45</v>
      </c>
      <c r="F4" s="107" t="s">
        <v>42</v>
      </c>
      <c r="G4" s="107" t="s">
        <v>42</v>
      </c>
      <c r="H4" s="107" t="s">
        <v>46</v>
      </c>
      <c r="I4" s="107" t="s">
        <v>47</v>
      </c>
      <c r="J4" s="39"/>
    </row>
    <row r="5" spans="1:10" ht="12.75">
      <c r="A5" s="108" t="s">
        <v>48</v>
      </c>
      <c r="B5" s="109" t="s">
        <v>49</v>
      </c>
      <c r="C5" s="110" t="s">
        <v>50</v>
      </c>
      <c r="D5" s="110" t="s">
        <v>49</v>
      </c>
      <c r="E5" s="109" t="s">
        <v>51</v>
      </c>
      <c r="F5" s="109" t="s">
        <v>52</v>
      </c>
      <c r="G5" s="109" t="s">
        <v>53</v>
      </c>
      <c r="H5" s="109" t="s">
        <v>54</v>
      </c>
      <c r="I5" s="109" t="s">
        <v>55</v>
      </c>
      <c r="J5" s="39"/>
    </row>
    <row r="6" spans="1:10" ht="13.5">
      <c r="A6" s="46">
        <f>Tuotekortti!A11</f>
        <v>0</v>
      </c>
      <c r="B6" s="111"/>
      <c r="C6" s="47">
        <v>22</v>
      </c>
      <c r="D6" s="48">
        <f aca="true" t="shared" si="0" ref="D6:D17">+B6*100/(100+C6)</f>
        <v>0</v>
      </c>
      <c r="E6" s="114"/>
      <c r="F6" s="48">
        <f aca="true" t="shared" si="1" ref="F6:F17">+D6-E6</f>
        <v>0</v>
      </c>
      <c r="G6" s="49" t="e">
        <f aca="true" t="shared" si="2" ref="G6:G17">+F6/D6*100</f>
        <v>#DIV/0!</v>
      </c>
      <c r="H6" s="117"/>
      <c r="I6" s="50">
        <f aca="true" t="shared" si="3" ref="I6:I17">+B6*H6</f>
        <v>0</v>
      </c>
      <c r="J6" s="39"/>
    </row>
    <row r="7" spans="1:10" ht="13.5">
      <c r="A7" s="46" t="str">
        <f>Tuotekortti!A12</f>
        <v>Tervetuliaisjuoma</v>
      </c>
      <c r="B7" s="111">
        <v>5</v>
      </c>
      <c r="C7" s="47">
        <v>22</v>
      </c>
      <c r="D7" s="48">
        <f t="shared" si="0"/>
        <v>4.098360655737705</v>
      </c>
      <c r="E7" s="114">
        <v>1</v>
      </c>
      <c r="F7" s="48">
        <f t="shared" si="1"/>
        <v>3.0983606557377046</v>
      </c>
      <c r="G7" s="49">
        <f t="shared" si="2"/>
        <v>75.6</v>
      </c>
      <c r="H7" s="117">
        <v>15</v>
      </c>
      <c r="I7" s="50">
        <f t="shared" si="3"/>
        <v>75</v>
      </c>
      <c r="J7" s="39"/>
    </row>
    <row r="8" spans="1:10" ht="13.5">
      <c r="A8" s="46" t="str">
        <f>Tuotekortti!A13</f>
        <v>Ruokailu</v>
      </c>
      <c r="B8" s="111">
        <v>15</v>
      </c>
      <c r="C8" s="47">
        <v>22</v>
      </c>
      <c r="D8" s="48">
        <f t="shared" si="0"/>
        <v>12.295081967213115</v>
      </c>
      <c r="E8" s="114">
        <v>3</v>
      </c>
      <c r="F8" s="48">
        <f t="shared" si="1"/>
        <v>9.295081967213115</v>
      </c>
      <c r="G8" s="49">
        <f t="shared" si="2"/>
        <v>75.6</v>
      </c>
      <c r="H8" s="117">
        <v>15</v>
      </c>
      <c r="I8" s="50">
        <f t="shared" si="3"/>
        <v>225</v>
      </c>
      <c r="J8" s="39"/>
    </row>
    <row r="9" spans="1:10" ht="13.5">
      <c r="A9" s="46" t="str">
        <f>Tuotekortti!A14</f>
        <v>Majoitus</v>
      </c>
      <c r="B9" s="111">
        <v>70</v>
      </c>
      <c r="C9" s="47">
        <v>22</v>
      </c>
      <c r="D9" s="48">
        <f t="shared" si="0"/>
        <v>57.377049180327866</v>
      </c>
      <c r="E9" s="114">
        <v>10</v>
      </c>
      <c r="F9" s="48">
        <f t="shared" si="1"/>
        <v>47.377049180327866</v>
      </c>
      <c r="G9" s="49">
        <f t="shared" si="2"/>
        <v>82.57142857142857</v>
      </c>
      <c r="H9" s="117">
        <v>15</v>
      </c>
      <c r="I9" s="50">
        <f t="shared" si="3"/>
        <v>1050</v>
      </c>
      <c r="J9" s="39"/>
    </row>
    <row r="10" spans="1:10" ht="13.5">
      <c r="A10" s="46" t="str">
        <f>Tuotekortti!A15</f>
        <v>Peikko-Petterin kierros</v>
      </c>
      <c r="B10" s="111">
        <v>40</v>
      </c>
      <c r="C10" s="47">
        <v>22</v>
      </c>
      <c r="D10" s="48">
        <f t="shared" si="0"/>
        <v>32.78688524590164</v>
      </c>
      <c r="E10" s="114"/>
      <c r="F10" s="48">
        <f t="shared" si="1"/>
        <v>32.78688524590164</v>
      </c>
      <c r="G10" s="49">
        <f t="shared" si="2"/>
        <v>100</v>
      </c>
      <c r="H10" s="117">
        <v>15</v>
      </c>
      <c r="I10" s="50">
        <f t="shared" si="3"/>
        <v>600</v>
      </c>
      <c r="J10" s="39"/>
    </row>
    <row r="11" spans="1:10" ht="13.5">
      <c r="A11" s="46" t="str">
        <f>Tuotekortti!A16</f>
        <v>Lähtökahvit</v>
      </c>
      <c r="B11" s="111">
        <v>5</v>
      </c>
      <c r="C11" s="47">
        <v>22</v>
      </c>
      <c r="D11" s="48">
        <f t="shared" si="0"/>
        <v>4.098360655737705</v>
      </c>
      <c r="E11" s="114">
        <v>1</v>
      </c>
      <c r="F11" s="48">
        <f t="shared" si="1"/>
        <v>3.0983606557377046</v>
      </c>
      <c r="G11" s="49">
        <f t="shared" si="2"/>
        <v>75.6</v>
      </c>
      <c r="H11" s="117">
        <v>15</v>
      </c>
      <c r="I11" s="50">
        <f t="shared" si="3"/>
        <v>75</v>
      </c>
      <c r="J11" s="39"/>
    </row>
    <row r="12" spans="1:10" ht="13.5">
      <c r="A12" s="46">
        <f>Tuotekortti!A17</f>
        <v>0</v>
      </c>
      <c r="B12" s="111"/>
      <c r="C12" s="47">
        <v>22</v>
      </c>
      <c r="D12" s="48">
        <f t="shared" si="0"/>
        <v>0</v>
      </c>
      <c r="E12" s="114"/>
      <c r="F12" s="48">
        <f t="shared" si="1"/>
        <v>0</v>
      </c>
      <c r="G12" s="49" t="e">
        <f t="shared" si="2"/>
        <v>#DIV/0!</v>
      </c>
      <c r="H12" s="117">
        <v>15</v>
      </c>
      <c r="I12" s="50">
        <f t="shared" si="3"/>
        <v>0</v>
      </c>
      <c r="J12" s="39"/>
    </row>
    <row r="13" spans="1:10" ht="13.5">
      <c r="A13" s="46">
        <f>Tuotekortti!A18</f>
        <v>0</v>
      </c>
      <c r="B13" s="111"/>
      <c r="C13" s="47">
        <v>22</v>
      </c>
      <c r="D13" s="48">
        <f t="shared" si="0"/>
        <v>0</v>
      </c>
      <c r="E13" s="114"/>
      <c r="F13" s="48">
        <f t="shared" si="1"/>
        <v>0</v>
      </c>
      <c r="G13" s="49" t="e">
        <f t="shared" si="2"/>
        <v>#DIV/0!</v>
      </c>
      <c r="H13" s="117">
        <v>15</v>
      </c>
      <c r="I13" s="50">
        <f t="shared" si="3"/>
        <v>0</v>
      </c>
      <c r="J13" s="39"/>
    </row>
    <row r="14" spans="1:10" ht="13.5">
      <c r="A14" s="46">
        <f>Tuotekortti!A19</f>
        <v>0</v>
      </c>
      <c r="B14" s="111"/>
      <c r="C14" s="47">
        <v>22</v>
      </c>
      <c r="D14" s="48">
        <f t="shared" si="0"/>
        <v>0</v>
      </c>
      <c r="E14" s="114"/>
      <c r="F14" s="48">
        <f t="shared" si="1"/>
        <v>0</v>
      </c>
      <c r="G14" s="49" t="e">
        <f t="shared" si="2"/>
        <v>#DIV/0!</v>
      </c>
      <c r="H14" s="117"/>
      <c r="I14" s="50">
        <f t="shared" si="3"/>
        <v>0</v>
      </c>
      <c r="J14" s="39"/>
    </row>
    <row r="15" spans="1:10" ht="13.5">
      <c r="A15" s="46">
        <f>Tuotekortti!A20</f>
        <v>0</v>
      </c>
      <c r="B15" s="111"/>
      <c r="C15" s="47">
        <v>22</v>
      </c>
      <c r="D15" s="48">
        <f t="shared" si="0"/>
        <v>0</v>
      </c>
      <c r="E15" s="114"/>
      <c r="F15" s="48">
        <f t="shared" si="1"/>
        <v>0</v>
      </c>
      <c r="G15" s="49" t="e">
        <f t="shared" si="2"/>
        <v>#DIV/0!</v>
      </c>
      <c r="H15" s="117"/>
      <c r="I15" s="50">
        <f t="shared" si="3"/>
        <v>0</v>
      </c>
      <c r="J15" s="39"/>
    </row>
    <row r="16" spans="1:10" ht="13.5">
      <c r="A16" s="46">
        <f>Tuotekortti!A21</f>
        <v>0</v>
      </c>
      <c r="B16" s="111"/>
      <c r="C16" s="47">
        <v>22</v>
      </c>
      <c r="D16" s="48">
        <f t="shared" si="0"/>
        <v>0</v>
      </c>
      <c r="E16" s="114"/>
      <c r="F16" s="48">
        <f t="shared" si="1"/>
        <v>0</v>
      </c>
      <c r="G16" s="49" t="e">
        <f t="shared" si="2"/>
        <v>#DIV/0!</v>
      </c>
      <c r="H16" s="117"/>
      <c r="I16" s="50">
        <f t="shared" si="3"/>
        <v>0</v>
      </c>
      <c r="J16" s="39"/>
    </row>
    <row r="17" spans="1:10" ht="13.5">
      <c r="A17" s="46">
        <f>Tuotekortti!A22</f>
        <v>0</v>
      </c>
      <c r="B17" s="111"/>
      <c r="C17" s="47">
        <v>22</v>
      </c>
      <c r="D17" s="48">
        <f t="shared" si="0"/>
        <v>0</v>
      </c>
      <c r="E17" s="114"/>
      <c r="F17" s="48">
        <f t="shared" si="1"/>
        <v>0</v>
      </c>
      <c r="G17" s="49" t="e">
        <f t="shared" si="2"/>
        <v>#DIV/0!</v>
      </c>
      <c r="H17" s="117"/>
      <c r="I17" s="50">
        <f t="shared" si="3"/>
        <v>0</v>
      </c>
      <c r="J17" s="39"/>
    </row>
    <row r="18" spans="1:10" ht="13.5">
      <c r="A18" s="51">
        <f>Tuotekortti!A23</f>
        <v>0</v>
      </c>
      <c r="B18" s="112"/>
      <c r="C18" s="52"/>
      <c r="D18" s="53"/>
      <c r="E18" s="115"/>
      <c r="F18" s="53"/>
      <c r="G18" s="54"/>
      <c r="H18" s="118"/>
      <c r="I18" s="55"/>
      <c r="J18" s="39"/>
    </row>
    <row r="19" spans="1:10" ht="12.75">
      <c r="A19" s="56" t="s">
        <v>57</v>
      </c>
      <c r="B19" s="113">
        <f>SUM(B6:B18)</f>
        <v>135</v>
      </c>
      <c r="C19" s="57"/>
      <c r="D19" s="58">
        <f>SUM(D6:D18)</f>
        <v>110.65573770491804</v>
      </c>
      <c r="E19" s="116">
        <f>SUM(E6:E18)</f>
        <v>15</v>
      </c>
      <c r="F19" s="59"/>
      <c r="G19" s="60" t="e">
        <f>AVERAGE(G6:G18)</f>
        <v>#DIV/0!</v>
      </c>
      <c r="H19" s="119">
        <f>SUM(H6:H18)</f>
        <v>105</v>
      </c>
      <c r="I19" s="61">
        <f>SUM(I6:I18)</f>
        <v>2025</v>
      </c>
      <c r="J19" s="39"/>
    </row>
    <row r="20" spans="1:10" ht="13.5">
      <c r="A20" s="62"/>
      <c r="B20" s="63"/>
      <c r="C20" s="63"/>
      <c r="D20" s="64"/>
      <c r="E20" s="64"/>
      <c r="F20" s="64"/>
      <c r="G20" s="64"/>
      <c r="H20" s="64"/>
      <c r="I20" s="64"/>
      <c r="J20" s="39"/>
    </row>
    <row r="21" spans="1:10" ht="12.75">
      <c r="A21" s="62"/>
      <c r="B21" s="39"/>
      <c r="C21" s="39"/>
      <c r="D21" s="64"/>
      <c r="E21" s="64"/>
      <c r="F21" s="64"/>
      <c r="G21" s="64"/>
      <c r="H21" s="65"/>
      <c r="I21" s="65"/>
      <c r="J21" s="66"/>
    </row>
    <row r="22" spans="1:10" ht="12.75">
      <c r="A22" s="67"/>
      <c r="B22" s="68"/>
      <c r="C22" s="68"/>
      <c r="D22" s="68"/>
      <c r="E22" s="67"/>
      <c r="F22" s="67"/>
      <c r="G22" s="69"/>
      <c r="H22" s="70"/>
      <c r="I22" s="71"/>
      <c r="J22" s="72"/>
    </row>
    <row r="23" spans="1:10" ht="12.75">
      <c r="A23" s="62"/>
      <c r="B23" s="64"/>
      <c r="C23" s="64"/>
      <c r="D23" s="73"/>
      <c r="E23" s="64"/>
      <c r="F23" s="64"/>
      <c r="G23" s="69"/>
      <c r="H23" s="70"/>
      <c r="I23" s="74"/>
      <c r="J23" s="72"/>
    </row>
    <row r="24" spans="1:10" ht="12.75">
      <c r="A24" s="39"/>
      <c r="B24" s="45"/>
      <c r="C24" s="45"/>
      <c r="D24" s="75"/>
      <c r="E24" s="75"/>
      <c r="F24" s="62"/>
      <c r="G24" s="39"/>
      <c r="H24" s="66"/>
      <c r="I24" s="76"/>
      <c r="J24" s="66"/>
    </row>
    <row r="25" spans="1:10" ht="16.5" customHeight="1">
      <c r="A25" s="38" t="s">
        <v>58</v>
      </c>
      <c r="B25" s="45"/>
      <c r="C25" s="45"/>
      <c r="D25" s="45"/>
      <c r="E25" s="39"/>
      <c r="F25" s="45"/>
      <c r="G25" s="39"/>
      <c r="H25" s="39"/>
      <c r="I25" s="39"/>
      <c r="J25" s="39"/>
    </row>
    <row r="26" spans="1:10" ht="12.75">
      <c r="A26" s="77"/>
      <c r="B26" s="77"/>
      <c r="C26" s="77"/>
      <c r="D26" s="78" t="s">
        <v>59</v>
      </c>
      <c r="E26" s="78" t="s">
        <v>50</v>
      </c>
      <c r="F26" s="79"/>
      <c r="G26" s="79"/>
      <c r="H26" s="77"/>
      <c r="I26" s="45"/>
      <c r="J26" s="39"/>
    </row>
    <row r="27" spans="1:10" ht="18.75">
      <c r="A27" s="80" t="s">
        <v>60</v>
      </c>
      <c r="B27" s="81"/>
      <c r="C27" s="81"/>
      <c r="D27" s="81">
        <f>+B6*H6+B7*H7+B8*H8+B9*H9+B10*H10+B11*H11+B12*H12+B13*H13+B14*H14+B15*H15+B16*H16+B17*H17+B18*H18</f>
        <v>2025</v>
      </c>
      <c r="E27" s="82">
        <f>+E29+E28</f>
        <v>122</v>
      </c>
      <c r="F27" s="83" t="s">
        <v>50</v>
      </c>
      <c r="G27" s="84" t="s">
        <v>61</v>
      </c>
      <c r="I27" s="45"/>
      <c r="J27" s="39"/>
    </row>
    <row r="28" spans="1:10" ht="12.75">
      <c r="A28" s="85" t="s">
        <v>62</v>
      </c>
      <c r="B28" s="86"/>
      <c r="C28" s="86"/>
      <c r="D28" s="86">
        <f>+D27-D29</f>
        <v>365.1639344262296</v>
      </c>
      <c r="E28" s="87">
        <f>+D28*E29/D29</f>
        <v>22.000000000000007</v>
      </c>
      <c r="F28" s="83" t="s">
        <v>50</v>
      </c>
      <c r="G28" s="77"/>
      <c r="H28" s="77"/>
      <c r="I28" s="45"/>
      <c r="J28" s="39"/>
    </row>
    <row r="29" spans="1:10" ht="12.75">
      <c r="A29" s="80" t="s">
        <v>63</v>
      </c>
      <c r="B29" s="81"/>
      <c r="C29" s="81"/>
      <c r="D29" s="81">
        <f>+D6*H6+D7*H7+D8*H8+D9*H9+D10*H10+D11*H11+D12*H12+D13*H13+D14*H14+D15*H15+D16*H16+D17*H17+D18*H18</f>
        <v>1659.8360655737704</v>
      </c>
      <c r="E29" s="77">
        <v>100</v>
      </c>
      <c r="F29" s="83" t="s">
        <v>50</v>
      </c>
      <c r="G29" s="88" t="s">
        <v>64</v>
      </c>
      <c r="H29" s="120">
        <v>18</v>
      </c>
      <c r="I29" s="89" t="s">
        <v>65</v>
      </c>
      <c r="J29" s="39"/>
    </row>
    <row r="30" spans="1:10" ht="12.75">
      <c r="A30" s="85" t="s">
        <v>66</v>
      </c>
      <c r="B30" s="86"/>
      <c r="C30" s="86"/>
      <c r="D30" s="86">
        <f>+E6*H6+E7*H7+E8*H8+E9*H9+E10*H10+E11*H11+E12*H12+E13*H13+E14*H14+E15*H15+E16*H16+E17*H17+E18*H18</f>
        <v>225</v>
      </c>
      <c r="E30" s="90"/>
      <c r="F30" s="83"/>
      <c r="G30" s="91"/>
      <c r="H30" s="92" t="s">
        <v>67</v>
      </c>
      <c r="I30" s="89"/>
      <c r="J30" s="89"/>
    </row>
    <row r="31" spans="1:10" ht="12.75">
      <c r="A31" s="80" t="s">
        <v>68</v>
      </c>
      <c r="B31" s="81"/>
      <c r="C31" s="81"/>
      <c r="D31" s="81">
        <f>+D29-D30</f>
        <v>1434.8360655737704</v>
      </c>
      <c r="E31" s="93">
        <f>+D31*E29/D29</f>
        <v>86.44444444444444</v>
      </c>
      <c r="F31" s="83" t="s">
        <v>50</v>
      </c>
      <c r="G31" s="94"/>
      <c r="H31" s="89"/>
      <c r="I31" s="89"/>
      <c r="J31" s="89"/>
    </row>
    <row r="32" spans="1:10" ht="12.75">
      <c r="A32" s="85" t="s">
        <v>69</v>
      </c>
      <c r="B32" s="86"/>
      <c r="C32" s="86"/>
      <c r="D32" s="86">
        <f>+H29*H46</f>
        <v>216</v>
      </c>
      <c r="E32" s="87">
        <f>+D32*100/D29</f>
        <v>13.013333333333334</v>
      </c>
      <c r="F32" s="83" t="s">
        <v>50</v>
      </c>
      <c r="G32" s="94"/>
      <c r="H32" s="95" t="s">
        <v>70</v>
      </c>
      <c r="I32" s="89"/>
      <c r="J32" s="89"/>
    </row>
    <row r="33" spans="1:10" ht="12.75">
      <c r="A33" s="80" t="s">
        <v>71</v>
      </c>
      <c r="B33" s="81"/>
      <c r="C33" s="81"/>
      <c r="D33" s="81">
        <f>+D31-D32</f>
        <v>1218.8360655737704</v>
      </c>
      <c r="E33" s="93">
        <f>+D33*E29/D29</f>
        <v>73.43111111111111</v>
      </c>
      <c r="F33" s="83" t="s">
        <v>50</v>
      </c>
      <c r="G33" s="94">
        <f>+A6</f>
        <v>0</v>
      </c>
      <c r="H33" s="121"/>
      <c r="I33" s="89" t="s">
        <v>72</v>
      </c>
      <c r="J33" s="89"/>
    </row>
    <row r="34" spans="1:10" ht="12.75">
      <c r="A34" s="96" t="s">
        <v>73</v>
      </c>
      <c r="B34" s="81"/>
      <c r="C34" s="81"/>
      <c r="D34" s="81">
        <f>SUM(B35:B44)</f>
        <v>280</v>
      </c>
      <c r="E34" s="97">
        <f>D34/D$29</f>
        <v>0.16869135802469137</v>
      </c>
      <c r="F34" s="83"/>
      <c r="G34" s="94" t="str">
        <f aca="true" t="shared" si="4" ref="G34:G45">+A7</f>
        <v>Tervetuliaisjuoma</v>
      </c>
      <c r="H34" s="121"/>
      <c r="I34" s="89" t="s">
        <v>72</v>
      </c>
      <c r="J34" s="89"/>
    </row>
    <row r="35" spans="1:10" ht="12.75">
      <c r="A35" s="94"/>
      <c r="B35" s="122"/>
      <c r="C35" s="98"/>
      <c r="E35" s="97">
        <f>B35/D$29</f>
        <v>0</v>
      </c>
      <c r="F35" s="83"/>
      <c r="G35" s="94" t="str">
        <f t="shared" si="4"/>
        <v>Ruokailu</v>
      </c>
      <c r="H35" s="121"/>
      <c r="I35" s="89" t="s">
        <v>72</v>
      </c>
      <c r="J35" s="89"/>
    </row>
    <row r="36" spans="1:10" ht="12.75">
      <c r="A36" s="94" t="s">
        <v>74</v>
      </c>
      <c r="B36" s="122">
        <v>50</v>
      </c>
      <c r="C36" s="98"/>
      <c r="E36" s="97">
        <f>B36/D$29</f>
        <v>0.03012345679012346</v>
      </c>
      <c r="F36" s="83"/>
      <c r="G36" s="94" t="str">
        <f t="shared" si="4"/>
        <v>Majoitus</v>
      </c>
      <c r="H36" s="121"/>
      <c r="I36" s="89" t="s">
        <v>72</v>
      </c>
      <c r="J36" s="89"/>
    </row>
    <row r="37" spans="1:10" ht="12.75">
      <c r="A37" s="94" t="s">
        <v>75</v>
      </c>
      <c r="B37" s="122">
        <v>20</v>
      </c>
      <c r="C37" s="98"/>
      <c r="E37" s="97">
        <f aca="true" t="shared" si="5" ref="E37:E44">B37/D$29</f>
        <v>0.012049382716049384</v>
      </c>
      <c r="F37" s="83"/>
      <c r="G37" s="94" t="str">
        <f t="shared" si="4"/>
        <v>Peikko-Petterin kierros</v>
      </c>
      <c r="H37" s="121"/>
      <c r="I37" s="89" t="s">
        <v>72</v>
      </c>
      <c r="J37" s="89"/>
    </row>
    <row r="38" spans="1:10" ht="12.75">
      <c r="A38" s="94" t="s">
        <v>76</v>
      </c>
      <c r="B38" s="122">
        <v>30</v>
      </c>
      <c r="C38" s="98"/>
      <c r="E38" s="97">
        <f t="shared" si="5"/>
        <v>0.018074074074074076</v>
      </c>
      <c r="F38" s="83"/>
      <c r="G38" s="94" t="str">
        <f t="shared" si="4"/>
        <v>Lähtökahvit</v>
      </c>
      <c r="H38" s="121"/>
      <c r="I38" s="89" t="s">
        <v>72</v>
      </c>
      <c r="J38" s="89"/>
    </row>
    <row r="39" spans="1:10" ht="12.75">
      <c r="A39" s="94" t="s">
        <v>77</v>
      </c>
      <c r="B39" s="122">
        <v>50</v>
      </c>
      <c r="C39" s="98"/>
      <c r="E39" s="97">
        <f t="shared" si="5"/>
        <v>0.03012345679012346</v>
      </c>
      <c r="F39" s="83"/>
      <c r="G39" s="94">
        <f t="shared" si="4"/>
        <v>0</v>
      </c>
      <c r="H39" s="121"/>
      <c r="I39" s="89" t="s">
        <v>72</v>
      </c>
      <c r="J39" s="89"/>
    </row>
    <row r="40" spans="1:10" ht="12.75">
      <c r="A40" s="94"/>
      <c r="B40" s="122">
        <v>80</v>
      </c>
      <c r="C40" s="98"/>
      <c r="E40" s="97">
        <f t="shared" si="5"/>
        <v>0.048197530864197535</v>
      </c>
      <c r="F40" s="83"/>
      <c r="G40" s="94">
        <f t="shared" si="4"/>
        <v>0</v>
      </c>
      <c r="H40" s="121">
        <v>12</v>
      </c>
      <c r="I40" s="89" t="s">
        <v>72</v>
      </c>
      <c r="J40" s="89"/>
    </row>
    <row r="41" spans="1:10" ht="12.75">
      <c r="A41" s="94"/>
      <c r="B41" s="122"/>
      <c r="C41" s="98"/>
      <c r="E41" s="97">
        <f t="shared" si="5"/>
        <v>0</v>
      </c>
      <c r="F41" s="83"/>
      <c r="G41" s="94">
        <f t="shared" si="4"/>
        <v>0</v>
      </c>
      <c r="H41" s="121"/>
      <c r="I41" s="89" t="s">
        <v>72</v>
      </c>
      <c r="J41" s="89"/>
    </row>
    <row r="42" spans="1:10" ht="12.75">
      <c r="A42" s="94"/>
      <c r="B42" s="122"/>
      <c r="C42" s="98"/>
      <c r="E42" s="97">
        <f t="shared" si="5"/>
        <v>0</v>
      </c>
      <c r="F42" s="83"/>
      <c r="G42" s="94">
        <f t="shared" si="4"/>
        <v>0</v>
      </c>
      <c r="H42" s="121"/>
      <c r="I42" s="89" t="s">
        <v>72</v>
      </c>
      <c r="J42" s="89"/>
    </row>
    <row r="43" spans="1:10" ht="12.75">
      <c r="A43" s="99" t="s">
        <v>78</v>
      </c>
      <c r="B43" s="122">
        <v>50</v>
      </c>
      <c r="C43" s="98"/>
      <c r="E43" s="97">
        <f t="shared" si="5"/>
        <v>0.03012345679012346</v>
      </c>
      <c r="F43" s="83"/>
      <c r="G43" s="94">
        <f t="shared" si="4"/>
        <v>0</v>
      </c>
      <c r="H43" s="121"/>
      <c r="I43" s="89" t="s">
        <v>72</v>
      </c>
      <c r="J43" s="89"/>
    </row>
    <row r="44" spans="1:10" ht="12.75">
      <c r="A44" s="100" t="s">
        <v>79</v>
      </c>
      <c r="B44" s="123"/>
      <c r="C44" s="101"/>
      <c r="D44" s="102"/>
      <c r="E44" s="103">
        <f t="shared" si="5"/>
        <v>0</v>
      </c>
      <c r="F44" s="83"/>
      <c r="G44" s="94">
        <f t="shared" si="4"/>
        <v>0</v>
      </c>
      <c r="H44" s="121"/>
      <c r="I44" s="89" t="s">
        <v>72</v>
      </c>
      <c r="J44" s="89"/>
    </row>
    <row r="45" spans="1:10" ht="12.75">
      <c r="A45" s="80" t="s">
        <v>80</v>
      </c>
      <c r="B45" s="81"/>
      <c r="C45" s="81"/>
      <c r="D45" s="81">
        <f>+D33-D34</f>
        <v>938.8360655737704</v>
      </c>
      <c r="E45" s="93">
        <f>+D45*E29/D29</f>
        <v>56.56197530864197</v>
      </c>
      <c r="F45" s="83" t="s">
        <v>50</v>
      </c>
      <c r="G45" s="94">
        <f t="shared" si="4"/>
        <v>0</v>
      </c>
      <c r="H45" s="121"/>
      <c r="I45" s="105" t="s">
        <v>72</v>
      </c>
      <c r="J45" s="89"/>
    </row>
    <row r="46" spans="1:10" ht="12.75">
      <c r="A46" s="39"/>
      <c r="B46" s="39"/>
      <c r="C46" s="39"/>
      <c r="D46" s="39"/>
      <c r="E46" s="39"/>
      <c r="F46" s="39"/>
      <c r="G46" s="39" t="s">
        <v>88</v>
      </c>
      <c r="H46" s="104">
        <f>SUM(H33:H45)</f>
        <v>12</v>
      </c>
      <c r="I46" s="39"/>
      <c r="J46" s="8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89"/>
    </row>
    <row r="48" spans="1:10" ht="12.75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2.75">
      <c r="A49" s="39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2.75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2.75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2.7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2.7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ht="12.75">
      <c r="H54" s="39"/>
    </row>
  </sheetData>
  <sheetProtection/>
  <conditionalFormatting sqref="G6:G19 E45">
    <cfRule type="cellIs" priority="2" dxfId="2" operator="between" stopIfTrue="1">
      <formula>-999</formula>
      <formula>999</formula>
    </cfRule>
  </conditionalFormatting>
  <conditionalFormatting sqref="E34:E44">
    <cfRule type="cellIs" priority="1" dxfId="2" operator="greaterThan" stopIfTrue="1">
      <formula>0.001</formula>
    </cfRule>
  </conditionalFormatting>
  <dataValidations count="20">
    <dataValidation allowBlank="1" showInputMessage="1" showErrorMessage="1" prompt="Tuntipalkka sisältäen sotukulut. Minimi 9 e/h x 1,6m =15 e/h. Voi vaihdella työtekijöiden välillä." sqref="G29"/>
    <dataValidation allowBlank="1" showInputMessage="1" showErrorMessage="1" prompt="Työtunnit. Kannattaa jakaa pienempiin osiin esim. työtehtävien mukaisesti." sqref="H32"/>
    <dataValidation allowBlank="1" showInputMessage="1" showErrorMessage="1" prompt="Lopullinen kate laskelman myynnistä. Minimi noin 10%. Kaikki myyntiin kohdistuvat kustannukset vähennetty." sqref="A45"/>
    <dataValidation allowBlank="1" showInputMessage="1" showErrorMessage="1" prompt="Verollinen myynti yhteensä. Sis alv.  Verollinen MH x kpl kaikki yhteensä." sqref="A27"/>
    <dataValidation allowBlank="1" showInputMessage="1" showErrorMessage="1" prompt="Arvolisävero tuoteryhmien perusteella. Prosentti on painotettu keskiarvo tuoteryhmien arvonlisäveroista." sqref="A28"/>
    <dataValidation allowBlank="1" showInputMessage="1" showErrorMessage="1" prompt="Veroton myynti. Alv vähennetty. Veroton MH x kpl-määrä kaikki yhteensä." sqref="A29"/>
    <dataValidation allowBlank="1" showInputMessage="1" showErrorMessage="1" prompt="Muuttuva kulut yhteensä (ainekulut, tuotteiden kulut, välittömät kulut). Muuttuvat kulut x kpl kaikki yhteensä." sqref="A30"/>
    <dataValidation allowBlank="1" showInputMessage="1" showErrorMessage="1" prompt="Liikevaihto - muuttuva kulut. Tuoteryhmien kate. Onko myyntihinta oikea suhteessa ostohintoihin ?" sqref="A31"/>
    <dataValidation allowBlank="1" showInputMessage="1" showErrorMessage="1" prompt="Henkilöstökulut = työkustannukset yhteensä työkustannus taulukon mukaisesti." sqref="A32"/>
    <dataValidation allowBlank="1" showInputMessage="1" showErrorMessage="1" prompt="Kate henkilöstökulujen jälkeen. Kertoo onko työpanos oikea suhteessa myyntihintaan. " sqref="A33"/>
    <dataValidation allowBlank="1" showInputMessage="1" showErrorMessage="1" prompt="Kaikki loput tuotteeseen kuuluvat kustannukset, joita ei ole vielä vähennetty. Vuokrat, Markkinointi, hallinto, vakuutukset, korjaukset, tuotteen toteuttamiseen käytettävien investointien poisto." sqref="A34"/>
    <dataValidation allowBlank="1" showInputMessage="1" showErrorMessage="1" prompt="Tuotteen verollinen myyntihinta. Sisältää alv:n" sqref="B4"/>
    <dataValidation allowBlank="1" showInputMessage="1" showErrorMessage="1" prompt="Tuote kannattaa jakaa osiin esim. työvaiheiden tai erillisten tuotteiden perusteella." sqref="A4"/>
    <dataValidation allowBlank="1" showInputMessage="1" showErrorMessage="1" prompt="Tähän kyseiseen riviin kohdistuva alv%. Eri tuoteryhmillä voi olla eri alv. Voi olla myös O%." sqref="C4"/>
    <dataValidation allowBlank="1" showInputMessage="1" showErrorMessage="1" prompt="Tässä kaava. Laskee verottoman myyntihinnan." sqref="D4"/>
    <dataValidation allowBlank="1" showInputMessage="1" showErrorMessage="1" prompt="Tuoteryhmään kohdistuvat kustannukset. Ne kulut, jotka syntyvät, kun myydään yksi kappale kyseistä tuotetta. Ostohinta, raaka-ainekulu... Kaikilla tuotteilla ei ole muuttuvia kuluja = tyhjä." sqref="E4"/>
    <dataValidation allowBlank="1" showInputMessage="1" showErrorMessage="1" prompt="Veroton hinta  -  muuttuvat kulut = kate euroina yhdestä tuotteesta." sqref="F4"/>
    <dataValidation allowBlank="1" showInputMessage="1" showErrorMessage="1" prompt="Edellinen kate prosentteina verottomasta hinnasta." sqref="G4"/>
    <dataValidation allowBlank="1" showInputMessage="1" showErrorMessage="1" prompt="Myyntimäärä. Ei tarvitse olla sama kaikilla tuotteilla. " sqref="H4"/>
    <dataValidation allowBlank="1" showInputMessage="1" showErrorMessage="1" prompt="Tuoteryhmistä syntynyt myynti verollisena ( sis. alv). Verollinen MH x kpl-määrä. &#10;" sqref="I4"/>
  </dataValidations>
  <printOptions/>
  <pageMargins left="0.5511811023622047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&amp;C&amp;8&amp;K00-034&amp;F/&amp;A</oddHeader>
    <oddFooter>&amp;C&amp;K00-034Copyright Kaislander Ky, Kuopio&amp;R&amp;K00-034versio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kk45463</dc:creator>
  <cp:keywords/>
  <dc:description/>
  <cp:lastModifiedBy>Savonia-amk, Iisalmi</cp:lastModifiedBy>
  <cp:lastPrinted>2009-12-16T13:28:11Z</cp:lastPrinted>
  <dcterms:created xsi:type="dcterms:W3CDTF">2009-12-16T12:30:44Z</dcterms:created>
  <dcterms:modified xsi:type="dcterms:W3CDTF">2011-03-15T17:51:13Z</dcterms:modified>
  <cp:category/>
  <cp:version/>
  <cp:contentType/>
  <cp:contentStatus/>
</cp:coreProperties>
</file>